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10" windowHeight="8925" tabRatio="666" activeTab="0"/>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definedNames>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<sst xmlns="http://schemas.openxmlformats.org/spreadsheetml/2006/main" count="403" uniqueCount="283">
  <si>
    <t>Barring any unforeseen circumstances, the Board is cautiously optimistic that the performance of the Group for the remaining quarter to be better.</t>
  </si>
  <si>
    <t>Save as disclosed above, there were no other corporate proposals announced but not completed as at 16 November 2007  (being the latest practicable date which shall not be earlier than 7 days from the date of this announcement).</t>
  </si>
  <si>
    <t>The Group does not have any financial instruments with off balance sheet risk as at 16 November 2007 (being the latest practicable date which shall not be earlier than 7 days from the date of this announcement).</t>
  </si>
  <si>
    <t>There were no material litigations pending since the end of the previous financial year ended 31 December 2006 to 16 November 2007 (being the date not earlier than 7 days from the date of this announcement).</t>
  </si>
  <si>
    <t>The interim financial statements were authorised for issue by the Board of Directors on 22 November 2007.</t>
  </si>
  <si>
    <t>There were no contingent assets or liabilities for the Group since the financial year ended 31 December 2006 to the date of this announcement .</t>
  </si>
  <si>
    <t>Trade receivables</t>
  </si>
  <si>
    <t>Other receivables, deposits and prepayments</t>
  </si>
  <si>
    <t>Trade payables</t>
  </si>
  <si>
    <t>Other payables and accruals</t>
  </si>
  <si>
    <t>(Increase)/Decrease in inventories</t>
  </si>
  <si>
    <t>(Increase)/Decrease in receivables</t>
  </si>
  <si>
    <t>Increase/(Decrease) in payables</t>
  </si>
  <si>
    <t>Repayment of hire purchase obligations</t>
  </si>
  <si>
    <t>Repayment of term loans</t>
  </si>
  <si>
    <t>The Group did not revalue any of its property, plant and equipment during the period under review or prior periods.</t>
  </si>
  <si>
    <t>There were no material changes in the composition of the Group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</si>
  <si>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</si>
  <si>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</si>
  <si>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</si>
  <si>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</si>
  <si>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</si>
  <si>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</si>
  <si>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</si>
  <si>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</si>
  <si>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</si>
  <si>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</si>
  <si>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</si>
  <si>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</si>
  <si>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</si>
  <si>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</si>
  <si>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</si>
  <si>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</si>
  <si>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</si>
  <si>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</si>
  <si>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</si>
  <si>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</si>
  <si>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</si>
  <si>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</si>
  <si>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</si>
  <si>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</si>
  <si>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</si>
  <si>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</si>
  <si>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</si>
  <si>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</si>
  <si>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</si>
  <si>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</si>
  <si>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</si>
  <si>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</si>
  <si>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</si>
  <si>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</si>
  <si>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</si>
  <si>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CONDENSED CONSOLIDATED STATEMENT OF CASH FLOWS</t>
  </si>
  <si>
    <t>Interest income</t>
  </si>
  <si>
    <t>Operating profit before working capital changes</t>
  </si>
  <si>
    <t>Changes in working capital:</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</si>
  <si>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</si>
  <si>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</si>
  <si>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</si>
  <si>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</si>
  <si>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</si>
  <si>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</si>
  <si>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</si>
  <si>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</si>
  <si>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</si>
  <si>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</si>
  <si>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</si>
  <si>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</si>
  <si>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</si>
  <si>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</si>
  <si>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</si>
  <si>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</si>
  <si>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</si>
  <si>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</si>
  <si>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</si>
  <si>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</si>
  <si>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</si>
  <si>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</si>
  <si>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</si>
  <si>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</si>
  <si>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</si>
  <si>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</si>
  <si>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</si>
  <si>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</si>
  <si>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</si>
  <si>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</si>
  <si>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</si>
  <si>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</si>
  <si>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</si>
  <si>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</si>
  <si>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</si>
  <si>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</si>
  <si>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</si>
  <si>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</si>
  <si>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</si>
  <si>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</si>
  <si>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</si>
  <si>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</si>
  <si>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</si>
  <si>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</si>
  <si>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</si>
  <si>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</si>
  <si>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</si>
  <si>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</si>
  <si>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</si>
  <si>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</si>
  <si>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</si>
  <si>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</si>
  <si>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</si>
  <si>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</si>
  <si>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</si>
  <si>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</si>
  <si>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</si>
  <si>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</si>
  <si>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</si>
  <si>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</si>
  <si>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</si>
  <si>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</si>
  <si>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</si>
  <si>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</si>
  <si>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</si>
  <si>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</si>
  <si>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</si>
  <si>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</si>
  <si>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</si>
  <si>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</si>
  <si>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</si>
  <si>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</si>
  <si>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</si>
  <si>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</si>
  <si>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Net profit for the period</t>
  </si>
  <si>
    <t>Tax expense</t>
  </si>
  <si>
    <t>Profit after tax</t>
  </si>
  <si>
    <t>Cost of sales</t>
  </si>
  <si>
    <t>Share</t>
  </si>
  <si>
    <t>Capital</t>
  </si>
  <si>
    <t>Premium</t>
  </si>
  <si>
    <t>Profits</t>
  </si>
  <si>
    <t>Retained</t>
  </si>
  <si>
    <t>Basic</t>
  </si>
  <si>
    <t>Note: For full text of the above announcement, please access the Bursa Malaysia website at www.bursamalaysia.com</t>
  </si>
  <si>
    <t xml:space="preserve">Profit after tax </t>
  </si>
  <si>
    <t>NET CURRENT ASSETS</t>
  </si>
  <si>
    <t>Net assets ("NA") per share (RM)</t>
  </si>
  <si>
    <t>As at</t>
  </si>
  <si>
    <t>Current tax assets</t>
  </si>
  <si>
    <t>NON-CURRENT ASSETS</t>
  </si>
  <si>
    <t>Property, plant and equipment</t>
  </si>
  <si>
    <t>Goodwill on consolidation</t>
  </si>
  <si>
    <t>NON-CURRENT LIABILITIES</t>
  </si>
  <si>
    <t>Net cash from operating activities</t>
  </si>
  <si>
    <t>Cash flows generated from operations</t>
  </si>
  <si>
    <t>Cash flows from operating activities</t>
  </si>
  <si>
    <t>Cash flows from investing activities</t>
  </si>
  <si>
    <t>Cash flows from financing activities</t>
  </si>
  <si>
    <t>Interest expense</t>
  </si>
  <si>
    <t>Prepaid lease payments</t>
  </si>
  <si>
    <t>SHAREHOLDERS' EQUITY</t>
  </si>
  <si>
    <t>At 1 January 2006</t>
  </si>
  <si>
    <t>Net cash used in investing activities</t>
  </si>
  <si>
    <t>Adjustments for:</t>
  </si>
  <si>
    <t>Interest received</t>
  </si>
  <si>
    <t>(Company No. 635804-H)</t>
  </si>
  <si>
    <t>MQ TECHNOLOGY BERHAD</t>
  </si>
  <si>
    <t>Diluted</t>
  </si>
  <si>
    <t>Earnings per share - (Sen)</t>
  </si>
  <si>
    <t>Finance cost</t>
  </si>
  <si>
    <t>Operating expenses</t>
  </si>
  <si>
    <t>Other income</t>
  </si>
  <si>
    <t>Gross profit</t>
  </si>
  <si>
    <t>Current tax liabilities</t>
  </si>
  <si>
    <t>Long term borrowings</t>
  </si>
  <si>
    <t>Prospects for the remaining quarters</t>
  </si>
  <si>
    <t>Current</t>
  </si>
  <si>
    <t>year</t>
  </si>
  <si>
    <t>quarter</t>
  </si>
  <si>
    <t>Preceding year</t>
  </si>
  <si>
    <t>corresponding</t>
  </si>
  <si>
    <t>to date</t>
  </si>
  <si>
    <t>period</t>
  </si>
  <si>
    <t>Tax based on results for the quarter/period:</t>
  </si>
  <si>
    <t>Effect of exchange differences</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</si>
  <si>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</si>
  <si>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</si>
  <si>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</si>
  <si>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</si>
  <si>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</si>
  <si>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</si>
  <si>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Earnings per share (sen) - Basic</t>
  </si>
  <si>
    <t>Earnings per share (sen) - Diluted</t>
  </si>
  <si>
    <t>Contracted but not provided for:-</t>
  </si>
  <si>
    <t>- To purchase property, plant and equipment</t>
  </si>
  <si>
    <t>RM'000</t>
  </si>
  <si>
    <t>DISCLOSURE REQUIREMENTS AS SET OUT IN APPENDIX 9B OF THE LISTING REQUIREMENTS OF BURSA MALAYSIA SECURITIES BERHAD FOR THE MESDAQ MARKET</t>
  </si>
  <si>
    <t>Proceeds from disposal of property, plant and equipment</t>
  </si>
  <si>
    <t>Bank Overdraft</t>
  </si>
  <si>
    <t>Save as disclosed in Note B8, there were no material events between the end of the reporting quarter and the date of this announcement.</t>
  </si>
  <si>
    <t>Unaudited</t>
  </si>
  <si>
    <t>Audited</t>
  </si>
  <si>
    <t>Net profit attributable to shareholders (RM)</t>
  </si>
  <si>
    <t>Total recognised income and expense</t>
  </si>
  <si>
    <t>Earnings per share (sen) - Basic **</t>
  </si>
  <si>
    <t>Number of shares in issue as at beginning of period/year</t>
  </si>
  <si>
    <t>Effect of bonus issue</t>
  </si>
  <si>
    <t>Weighted average number of shares in issue</t>
  </si>
  <si>
    <t>Net profit for the period - RM</t>
  </si>
  <si>
    <t>** The Basic Earnings per share is computed based on the following:</t>
  </si>
  <si>
    <t>Exchange translation differences</t>
  </si>
  <si>
    <t>Hire purchase payables</t>
  </si>
  <si>
    <t>Bank overdrafts and other borrowings</t>
  </si>
  <si>
    <t>Current portion of term loans</t>
  </si>
  <si>
    <t>Share premium</t>
  </si>
  <si>
    <t>Exchange translation reserve</t>
  </si>
  <si>
    <t>Retained profits</t>
  </si>
  <si>
    <t>Exchange</t>
  </si>
  <si>
    <r>
      <t xml:space="preserve">Translation </t>
    </r>
    <r>
      <rPr>
        <b/>
        <sz val="10"/>
        <rFont val="Arial"/>
        <family val="0"/>
      </rPr>
      <t>Reserve</t>
    </r>
  </si>
  <si>
    <t>Term loans</t>
  </si>
  <si>
    <t>Amortisation and depreciation</t>
  </si>
  <si>
    <t>Income taxes refunded</t>
  </si>
  <si>
    <t>(Decrease)/Increase in short term bank borrowings</t>
  </si>
  <si>
    <t xml:space="preserve">Net assets per share attributable to ordinary equity holders of the parent (RM) </t>
  </si>
  <si>
    <t xml:space="preserve">Dividend per share (sen) </t>
  </si>
  <si>
    <t>The interim financial report should be read in conjunction with the audited financial statements for the year ended 31 December 2006. These explanatory notes attached to the interim financial report provide an explanation of events and transactions that are significant to an understanding of the changes in the financial position and performance of the Group since the year ended 31 December 2006.</t>
  </si>
  <si>
    <t>The interim financial report has been prepared in accordance with the same accounting policies adopted in the annual financial statements for the year ended 31 December 2006.</t>
  </si>
  <si>
    <t>The auditors have expressed an unqualified opinion on the Company's statutory financial statements for the year ended 31 December 2006 in their report dated 15 February 2007.</t>
  </si>
  <si>
    <t>On 5 December 2006, the Board had declared an interim tax exempt dividend of 0.6 sen per Share based on the issued and paid-up share capital of 191,666,667 Shares amounting to RM1,150,000 for the financial year ended 31 December 2006. The dividend was paid on 26 January 2007.</t>
  </si>
  <si>
    <t>Dividend payable</t>
  </si>
  <si>
    <t>At 1 January 2007</t>
  </si>
  <si>
    <t>Net cash used in operating activities</t>
  </si>
  <si>
    <t>Net (decrease)/increase in cash and cash equivalents</t>
  </si>
  <si>
    <t xml:space="preserve">Basic </t>
  </si>
  <si>
    <t>Interim dividend of 1 sen per share #</t>
  </si>
  <si>
    <t>#</t>
  </si>
  <si>
    <t>Based on 115,000,000 shares</t>
  </si>
  <si>
    <t>*</t>
  </si>
  <si>
    <t>Interim dividend of 0.6 sen per share *</t>
  </si>
  <si>
    <t>Based on 206,356,667 shares</t>
  </si>
  <si>
    <t>Special issue of shares to bumiputera</t>
  </si>
  <si>
    <t>- Based on 191,666,667 shares before Special Issue</t>
  </si>
  <si>
    <t>Property, plant and equipment written off</t>
  </si>
  <si>
    <t>Unrealised gain on foreign exchange</t>
  </si>
  <si>
    <t>Proceeds from long-term loans</t>
  </si>
  <si>
    <t>On 28 June 2007, the Board had further declared an interim tax exempt dividend of 0.6 sen per Share based on the issued and paid-up share capital of 206,356,667 Shares amounting to RM1,238,140 for the financial year ending 31 December 2007. The dividend was paid on 23 July 2007.</t>
  </si>
  <si>
    <t>Save as disclosed above, there were no other issuances, cancellations, repurchases, resale and repayment of debts and equity securities in the Company during the period under review.</t>
  </si>
  <si>
    <t>Business Segments</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</si>
  <si>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industries,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</si>
  <si>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</si>
  <si>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</si>
  <si>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</si>
  <si>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</si>
  <si>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</si>
  <si>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</si>
  <si>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</si>
  <si>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</si>
  <si>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</si>
  <si>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</si>
  <si>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Effect of special issue of shares to bumiputera investors ("Special Issue")*</t>
  </si>
  <si>
    <t>SUMMARY OF KEY FINANCIAL INFORMATION FOR THE QUARTER ENDED 30 SEPTEMBER 2007</t>
  </si>
  <si>
    <t>CONDENSED CONSOLIDATED BALANCE SHEET AS AT 30 SEPTEMBER 2007</t>
  </si>
  <si>
    <t>CONDENSED CONSOLIDATED INCOME STATEMENT FOR THE QUARTER ENDED 30 SEPTEMBER 2007</t>
  </si>
  <si>
    <t>FOR THE QUARTER ENDED 30 SEPTEMBER 2007</t>
  </si>
  <si>
    <t>Period ended 30 September 2007</t>
  </si>
  <si>
    <t>Period ended 30 September 2006</t>
  </si>
  <si>
    <t>QUARTERLY REPORT ON CONSOLIDATED RESULTS FOR THE QUARTER ENDED 30 SEPTEMBER 2007</t>
  </si>
  <si>
    <t>At 30 September 2007</t>
  </si>
  <si>
    <t>Issuance of new shares</t>
  </si>
  <si>
    <t>At 30 September 2006</t>
  </si>
  <si>
    <t>- Based on 230,562,907 shares after Special Issue</t>
  </si>
  <si>
    <t>Gain on disposal of property, plant and equipment</t>
  </si>
  <si>
    <t>Proceeds from issuance of new shares</t>
  </si>
  <si>
    <r>
      <t xml:space="preserve">On </t>
    </r>
    <r>
      <rPr>
        <sz val="10"/>
        <rFont val="Arial"/>
        <family val="2"/>
      </rPr>
      <t>17 September 2007</t>
    </r>
    <r>
      <rPr>
        <sz val="10"/>
        <color indexed="8"/>
        <rFont val="Arial"/>
        <family val="2"/>
      </rPr>
      <t>, 24,206,240 new Shares were issued to Magnecomp Precision Technology Public Company Limited at the issue price of RM0.27 per Share as consideration for the Acquisition as disclosed in Note B8.</t>
    </r>
  </si>
  <si>
    <t>For the current quarter, the Group achieved higher revenue of RM17.2 million as compared to RM10.1 million in the preceding quarter mainly due to higher sales achieved by the precision engineering division. The increase in profit before tax to RM2.3 million for the current quarter as compared to RM1.2 million in the preceding quarter was in tandem with the increase in revenue from the abovementioned division.</t>
  </si>
  <si>
    <t>Effect of issuance of new shares*</t>
  </si>
  <si>
    <t>* The effect of the Special Issue and new shares was weighted according to the number of days that these shares are in issue as a proportion of the total number of 
  days in the period.</t>
  </si>
  <si>
    <r>
      <t xml:space="preserve">On </t>
    </r>
    <r>
      <rPr>
        <sz val="10"/>
        <rFont val="Arial"/>
        <family val="2"/>
      </rPr>
      <t>17 April 2007</t>
    </r>
    <r>
      <rPr>
        <sz val="10"/>
        <color indexed="8"/>
        <rFont val="Arial"/>
        <family val="2"/>
      </rPr>
      <t>, the first tranche of the Special Issue comprising 14,690,000 new ordinary shares of RM0.10 each ("Shares") were issued to identified Bumiputera investors approved by the Ministry of International Trade and Industry ("MITI") at the issue price of RM0.28 per Share.</t>
    </r>
  </si>
  <si>
    <r>
      <t xml:space="preserve">On 21 August 2006, on behalf of the Board of Directors of MQ Technology Berhad ("MQ"), AmInvestment Bank Berhad </t>
    </r>
    <r>
      <rPr>
        <i/>
        <sz val="10"/>
        <rFont val="Arial"/>
        <family val="2"/>
      </rPr>
      <t>(formerly known as AmMerchant Bank Berhad)</t>
    </r>
    <r>
      <rPr>
        <sz val="10"/>
        <rFont val="Arial"/>
        <family val="2"/>
      </rPr>
      <t xml:space="preserve"> had announced that MQ is proposing to undertake, amongst others, the proposed special issue of up to 82,143,000 new Shares to Bumiputera investors to be approved by MITI at an issue price to be determined later after obtaining all relevant approvals ("Special Issue"). 
</t>
    </r>
  </si>
  <si>
    <r>
      <t xml:space="preserve">The interim financial report is unaudited and has been prepared in accordance with the requirements of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("Bursa Securities") for the MESDAQ Market.</t>
    </r>
  </si>
  <si>
    <t xml:space="preserve">The Special Issue has been approved by MITI, the Securities Commission ("SC") and shareholders of MQ on 28 September 2006, 13 October 2006 and 5 December 2006 respectively.  On 23 April 2007, the first tranche of the Special Issue comprising 14,690,000 new Shares issued to identified Bumiputera investors approved by MITI at the issue price of RM0.28 per Share were listed on the MESDAQ Market of the Bursa Securities. The gross proceeds of RM4,113,200 arising from the first tranche of the Special Issue has yet to be utilised by the Company.
The remaining 67,453,000 Special Issue Shares and the issue price shall be announced when they are to be placed out later. On 4 October 2007, the SC has approved an extension of time of up to 12 October 2008 for MQ to complete the implementation of the Special Issue.
</t>
  </si>
  <si>
    <t xml:space="preserve">Further, the shareholders of MQ had also approved the Acquisition at an Extraordinary General Meeting duly convened on 28 June 2007. The Acquisition was completed on 24 September 2007 with the listing of and quotation of the Consideration Shares on the MESDAQ Market of the Bursa Securities.
</t>
  </si>
  <si>
    <r>
      <t>On 14 December 2006, on behalf of the Board of Directors of MQ, AmInvestment Bank Berhad had announced that on 13 December 2006, MQ and Microlead, a wholly owned subsidiary of MQ, had entered into a conditional sale and purchase agreement with Magnecomp Precision Technology Public Company Limited ("MPT") where Microlead shall acquire while MPT shall sell all rights, titles and interests of certain assets of MPT for a total consideration of Baht 65,000,000 (equivalent to approximately RM6,535,685 based on the average exchange rate of Baht 9.9454: RM1 as at 12 December 2006) to be satisfied</t>
    </r>
    <r>
      <rPr>
        <sz val="10"/>
        <rFont val="Arial"/>
        <family val="2"/>
      </rPr>
      <t xml:space="preserve"> by the issuance of 24,206,240 new Shares in MQ at an issue price of RM0.27 per Share ("Consideration Shares")("Acquisition"). 
MQ had obtained the approval of the SC, MITI and Bursa Securities via SC's letter dated 5 April 2007, MITI's letter dated 10 May 2007 and Bursa Securities' letter dated 29 May 2007 respectively for the Acquisition. In addition, the SC, under the Guidelines on the Acquisition of Interests, Mergers and Take-overs by Local and Foreign Interests had also approved the Acquisition via the same abovementioned SC's letter. 
</t>
    </r>
  </si>
  <si>
    <t>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t>
  </si>
  <si>
    <t>For the current period under review, the Group registered a profit before tax of RM2.3 million on the back of revenue of RM17.2 million as compared to profit before tax ("PBT") of RM2.2 million on the back of revenue of RM13.3 million in the preceding year corresponding period. In line with higher sales achieved, the revenue and PBT for the current period under review were higher as compared to those of the previous year corresponding period. Nevertheless, the PBT tax margin has dropped from 16% for the preceding year corresponding period to 13% for the current period mainly due to slightly higher manufacturing cost during the period under review.</t>
  </si>
  <si>
    <t xml:space="preserve">The Group did not provide any profit forecast/profit guarantee in any public documents for the financial year ending 31 December 2007. 
However, as published in an article in The Star on 3 February 2007, MQ is hoping to achieve approximately 40% to 50% growth in revenue and profits in the financial year ending 31 December 2007. Nevertheless, in view of the lower results achieved by the MQ Group in the second quarter, the Board is of the opinion that the internal targets will be revised downwards.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</si>
</sst>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s>
  <fonts count="18">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u val="single"/>
      <sz val="10"/>
      <name val="Arial"/>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sz val="6"/>
      <name val="Arial"/>
      <family val="2"/>
    </font>
    <font>
      <sz val="9"/>
      <name val="Arial"/>
      <family val="2"/>
    </font>
    <font>
      <b/>
      <sz val="9"/>
      <name val="Arial"/>
      <family val="2"/>
    </font>
    <font>
      <sz val="10"/>
      <color indexed="48"/>
      <name val="Arial"/>
      <family val="2"/>
    </font>
    <font>
      <sz val="9"/>
      <color indexed="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28">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5" fillId="2"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3" applyNumberFormat="1" applyFont="1" applyFill="1" applyBorder="1" applyAlignment="1">
      <alignment/>
    </xf>
    <xf numFmtId="37" fontId="0" fillId="2" borderId="0" xfId="0" applyNumberFormat="1" applyFont="1" applyFill="1" applyBorder="1" applyAlignment="1">
      <alignment/>
    </xf>
    <xf numFmtId="0" fontId="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7" fillId="2" borderId="0" xfId="15" applyNumberFormat="1" applyFont="1" applyFill="1" applyBorder="1" applyAlignment="1">
      <alignment/>
    </xf>
    <xf numFmtId="165" fontId="7" fillId="2" borderId="0" xfId="15" applyNumberFormat="1" applyFont="1" applyFill="1" applyBorder="1" applyAlignment="1">
      <alignment/>
    </xf>
    <xf numFmtId="165" fontId="0" fillId="2" borderId="0" xfId="15" applyNumberFormat="1" applyFont="1" applyFill="1" applyBorder="1" applyAlignment="1">
      <alignment/>
    </xf>
    <xf numFmtId="0" fontId="8"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7"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43" fontId="7" fillId="2" borderId="2"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3" xfId="15" applyNumberFormat="1" applyFont="1" applyFill="1" applyBorder="1" applyAlignment="1">
      <alignment/>
    </xf>
    <xf numFmtId="164" fontId="0" fillId="2" borderId="4" xfId="15" applyNumberFormat="1" applyFont="1" applyFill="1" applyBorder="1" applyAlignment="1">
      <alignment/>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64" fontId="0" fillId="2" borderId="8"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1" fillId="2" borderId="0" xfId="0" applyFont="1" applyFill="1" applyAlignment="1">
      <alignment/>
    </xf>
    <xf numFmtId="43" fontId="0" fillId="2" borderId="9" xfId="15" applyFont="1" applyFill="1" applyBorder="1" applyAlignment="1">
      <alignment/>
    </xf>
    <xf numFmtId="43" fontId="0" fillId="2" borderId="1" xfId="15" applyFont="1" applyFill="1" applyBorder="1" applyAlignment="1">
      <alignment horizontal="center"/>
    </xf>
    <xf numFmtId="164" fontId="0" fillId="2" borderId="10" xfId="15" applyNumberFormat="1" applyFont="1" applyFill="1" applyBorder="1" applyAlignment="1">
      <alignment/>
    </xf>
    <xf numFmtId="164" fontId="0" fillId="2" borderId="7" xfId="15" applyNumberFormat="1" applyFont="1" applyFill="1" applyBorder="1" applyAlignment="1">
      <alignment/>
    </xf>
    <xf numFmtId="164" fontId="0" fillId="2" borderId="11" xfId="15" applyNumberFormat="1" applyFont="1" applyFill="1" applyBorder="1" applyAlignment="1">
      <alignment/>
    </xf>
    <xf numFmtId="164" fontId="0" fillId="2" borderId="9" xfId="15" applyNumberFormat="1" applyFont="1" applyFill="1" applyBorder="1" applyAlignment="1">
      <alignment/>
    </xf>
    <xf numFmtId="164" fontId="0" fillId="2" borderId="3" xfId="15" applyNumberFormat="1" applyFont="1" applyFill="1" applyBorder="1" applyAlignment="1">
      <alignment/>
    </xf>
    <xf numFmtId="164" fontId="0" fillId="2" borderId="7" xfId="15" applyNumberFormat="1" applyFont="1" applyFill="1" applyBorder="1" applyAlignment="1">
      <alignment/>
    </xf>
    <xf numFmtId="164" fontId="0" fillId="2" borderId="12" xfId="15" applyNumberFormat="1" applyFont="1" applyFill="1" applyBorder="1" applyAlignment="1">
      <alignment/>
    </xf>
    <xf numFmtId="0" fontId="0" fillId="2" borderId="0" xfId="0" applyFont="1" applyFill="1" applyAlignment="1">
      <alignment horizontal="center"/>
    </xf>
    <xf numFmtId="43" fontId="7" fillId="2" borderId="0" xfId="15" applyNumberFormat="1" applyFont="1" applyFill="1" applyBorder="1" applyAlignment="1">
      <alignment horizontal="right"/>
    </xf>
    <xf numFmtId="43" fontId="7" fillId="2" borderId="13" xfId="15" applyNumberFormat="1" applyFont="1" applyFill="1" applyBorder="1" applyAlignment="1">
      <alignment horizontal="right"/>
    </xf>
    <xf numFmtId="0" fontId="5" fillId="2" borderId="0" xfId="0" applyFont="1" applyFill="1" applyAlignment="1">
      <alignment/>
    </xf>
    <xf numFmtId="0" fontId="0" fillId="2" borderId="0" xfId="22" applyFont="1" applyFill="1" applyAlignment="1">
      <alignment horizontal="center" vertical="top"/>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vertical="top" wrapText="1"/>
      <protection/>
    </xf>
    <xf numFmtId="0" fontId="0" fillId="2" borderId="0" xfId="22" applyFont="1" applyFill="1" applyAlignment="1">
      <alignment horizontal="justify" vertical="top"/>
      <protection/>
    </xf>
    <xf numFmtId="0" fontId="10" fillId="2" borderId="0" xfId="22" applyFont="1" applyFill="1">
      <alignment/>
      <protection/>
    </xf>
    <xf numFmtId="0" fontId="0" fillId="2" borderId="0" xfId="0" applyFont="1" applyFill="1" applyAlignment="1">
      <alignment/>
    </xf>
    <xf numFmtId="41" fontId="0" fillId="2" borderId="0" xfId="22" applyNumberFormat="1" applyFont="1" applyFill="1">
      <alignment/>
      <protection/>
    </xf>
    <xf numFmtId="0" fontId="7" fillId="2" borderId="0" xfId="22" applyFont="1" applyFill="1">
      <alignment/>
      <protection/>
    </xf>
    <xf numFmtId="0" fontId="0" fillId="2" borderId="0" xfId="22" applyFont="1" applyFill="1" applyAlignment="1">
      <alignment horizontal="center"/>
      <protection/>
    </xf>
    <xf numFmtId="0" fontId="0" fillId="2" borderId="0" xfId="0" applyFont="1" applyFill="1" applyAlignment="1">
      <alignment horizontal="justify" vertical="top"/>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22" applyFont="1" applyFill="1" applyAlignment="1" quotePrefix="1">
      <alignment horizontal="justify" vertical="top"/>
      <protection/>
    </xf>
    <xf numFmtId="0" fontId="0" fillId="2" borderId="0" xfId="22" applyFont="1" applyFill="1" applyAlignment="1" quotePrefix="1">
      <alignment horizontal="left" vertical="top" wrapText="1"/>
      <protection/>
    </xf>
    <xf numFmtId="0" fontId="0" fillId="2" borderId="0" xfId="22" applyFont="1" applyFill="1" applyBorder="1">
      <alignment/>
      <protection/>
    </xf>
    <xf numFmtId="0" fontId="0" fillId="2" borderId="0" xfId="22" applyFont="1" applyFill="1" applyAlignment="1">
      <alignment vertical="top" wrapText="1"/>
      <protection/>
    </xf>
    <xf numFmtId="0" fontId="0" fillId="2" borderId="0" xfId="22"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2" applyFont="1" applyFill="1" applyAlignment="1">
      <alignment/>
      <protection/>
    </xf>
    <xf numFmtId="164" fontId="0" fillId="2" borderId="0" xfId="15" applyNumberFormat="1" applyFont="1" applyFill="1" applyAlignment="1">
      <alignment/>
    </xf>
    <xf numFmtId="0" fontId="0" fillId="2" borderId="0" xfId="22" applyFont="1" applyFill="1" applyAlignment="1">
      <alignment horizontal="right"/>
      <protection/>
    </xf>
    <xf numFmtId="0" fontId="7" fillId="2" borderId="0" xfId="0" applyFont="1" applyFill="1" applyBorder="1" applyAlignment="1">
      <alignment horizontal="left" indent="1"/>
    </xf>
    <xf numFmtId="2" fontId="0" fillId="2" borderId="0" xfId="22" applyNumberFormat="1" applyFont="1" applyFill="1" applyAlignment="1">
      <alignment horizontal="right"/>
      <protection/>
    </xf>
    <xf numFmtId="164" fontId="0" fillId="2" borderId="0" xfId="22" applyNumberFormat="1" applyFont="1" applyFill="1" applyAlignment="1">
      <alignment horizontal="right"/>
      <protection/>
    </xf>
    <xf numFmtId="2" fontId="0" fillId="2" borderId="0" xfId="22" applyNumberFormat="1" applyFont="1" applyFill="1">
      <alignment/>
      <protection/>
    </xf>
    <xf numFmtId="164" fontId="0" fillId="2" borderId="0" xfId="22" applyNumberFormat="1" applyFont="1" applyFill="1" applyAlignment="1">
      <alignment horizontal="center"/>
      <protection/>
    </xf>
    <xf numFmtId="0" fontId="0" fillId="2" borderId="0" xfId="22" applyFont="1" applyFill="1" applyAlignment="1" quotePrefix="1">
      <alignment/>
      <protection/>
    </xf>
    <xf numFmtId="0" fontId="1" fillId="2" borderId="0" xfId="22" applyFont="1" applyFill="1" applyAlignment="1">
      <alignment horizontal="center"/>
      <protection/>
    </xf>
    <xf numFmtId="15" fontId="1" fillId="2" borderId="0" xfId="22" applyNumberFormat="1" applyFont="1" applyFill="1" applyAlignment="1">
      <alignment horizontal="center"/>
      <protection/>
    </xf>
    <xf numFmtId="0" fontId="5" fillId="2" borderId="0" xfId="22" applyFont="1" applyFill="1">
      <alignment/>
      <protection/>
    </xf>
    <xf numFmtId="164" fontId="0" fillId="2" borderId="0" xfId="22" applyNumberFormat="1" applyFont="1" applyFill="1">
      <alignment/>
      <protection/>
    </xf>
    <xf numFmtId="164" fontId="0" fillId="2" borderId="0" xfId="15" applyNumberFormat="1" applyFont="1" applyFill="1" applyAlignment="1" quotePrefix="1">
      <alignment horizontal="center" vertical="top"/>
    </xf>
    <xf numFmtId="0" fontId="7" fillId="2" borderId="0" xfId="22" applyFont="1" applyFill="1" applyAlignment="1">
      <alignment horizontal="justify" vertical="top" wrapText="1"/>
      <protection/>
    </xf>
    <xf numFmtId="164" fontId="0" fillId="2" borderId="8" xfId="15" applyNumberFormat="1" applyFont="1" applyFill="1" applyBorder="1" applyAlignment="1">
      <alignment/>
    </xf>
    <xf numFmtId="164" fontId="0" fillId="2" borderId="2" xfId="15" applyNumberFormat="1" applyFont="1" applyFill="1" applyBorder="1" applyAlignment="1">
      <alignment horizontal="center"/>
    </xf>
    <xf numFmtId="164" fontId="0" fillId="2" borderId="2" xfId="15" applyNumberFormat="1" applyFont="1" applyFill="1" applyBorder="1" applyAlignment="1">
      <alignment/>
    </xf>
    <xf numFmtId="43" fontId="7" fillId="2" borderId="2" xfId="15" applyNumberFormat="1" applyFont="1" applyFill="1" applyBorder="1" applyAlignment="1">
      <alignment horizontal="right"/>
    </xf>
    <xf numFmtId="0" fontId="14" fillId="2" borderId="0" xfId="22" applyFont="1" applyFill="1" applyAlignment="1">
      <alignment horizontal="center"/>
      <protection/>
    </xf>
    <xf numFmtId="0" fontId="1" fillId="2" borderId="0" xfId="22" applyFont="1" applyFill="1" applyBorder="1">
      <alignment/>
      <protection/>
    </xf>
    <xf numFmtId="0" fontId="15" fillId="2" borderId="0" xfId="22" applyFont="1" applyFill="1" applyAlignment="1">
      <alignment horizontal="center"/>
      <protection/>
    </xf>
    <xf numFmtId="0" fontId="0" fillId="2" borderId="0" xfId="0" applyFill="1" applyAlignment="1">
      <alignment horizontal="justify" vertical="top"/>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164" fontId="0" fillId="2" borderId="8" xfId="0" applyNumberFormat="1" applyFont="1" applyFill="1" applyBorder="1" applyAlignment="1">
      <alignment/>
    </xf>
    <xf numFmtId="164" fontId="0" fillId="2" borderId="14" xfId="15" applyNumberFormat="1" applyFont="1" applyFill="1" applyBorder="1" applyAlignment="1">
      <alignment/>
    </xf>
    <xf numFmtId="164" fontId="0" fillId="2" borderId="15" xfId="15" applyNumberFormat="1" applyFont="1" applyFill="1" applyBorder="1" applyAlignment="1">
      <alignment/>
    </xf>
    <xf numFmtId="164" fontId="0" fillId="2" borderId="5" xfId="15" applyNumberFormat="1" applyFont="1" applyFill="1" applyBorder="1" applyAlignment="1">
      <alignment/>
    </xf>
    <xf numFmtId="164" fontId="0" fillId="0" borderId="12" xfId="15" applyNumberFormat="1" applyFont="1" applyFill="1" applyBorder="1" applyAlignment="1">
      <alignment/>
    </xf>
    <xf numFmtId="164" fontId="0" fillId="2" borderId="0" xfId="0" applyNumberFormat="1" applyFont="1" applyFill="1" applyAlignment="1">
      <alignment/>
    </xf>
    <xf numFmtId="164" fontId="0" fillId="2" borderId="4" xfId="15" applyNumberFormat="1" applyFont="1" applyFill="1" applyBorder="1" applyAlignment="1">
      <alignment/>
    </xf>
    <xf numFmtId="164" fontId="0" fillId="2" borderId="0" xfId="15" applyNumberFormat="1" applyFont="1" applyFill="1" applyBorder="1" applyAlignment="1">
      <alignment/>
    </xf>
    <xf numFmtId="164" fontId="0" fillId="2" borderId="0" xfId="15" applyNumberFormat="1" applyFont="1" applyFill="1" applyAlignment="1">
      <alignment/>
    </xf>
    <xf numFmtId="164" fontId="0" fillId="2" borderId="0" xfId="15" applyNumberFormat="1" applyFont="1" applyFill="1" applyAlignment="1">
      <alignment/>
    </xf>
    <xf numFmtId="164" fontId="0" fillId="2" borderId="5" xfId="15" applyNumberFormat="1" applyFont="1" applyFill="1" applyBorder="1" applyAlignment="1">
      <alignment/>
    </xf>
    <xf numFmtId="164" fontId="0" fillId="2" borderId="1" xfId="15" applyNumberFormat="1" applyFont="1" applyFill="1" applyBorder="1" applyAlignment="1">
      <alignment/>
    </xf>
    <xf numFmtId="0" fontId="16" fillId="2" borderId="0" xfId="22" applyFont="1" applyFill="1" applyAlignment="1">
      <alignment horizontal="left" vertical="top"/>
      <protection/>
    </xf>
    <xf numFmtId="0" fontId="0" fillId="2" borderId="0" xfId="0" applyFont="1" applyFill="1" applyAlignment="1" quotePrefix="1">
      <alignment/>
    </xf>
    <xf numFmtId="0" fontId="0" fillId="2" borderId="0" xfId="0" applyFont="1" applyFill="1" applyAlignment="1">
      <alignment/>
    </xf>
    <xf numFmtId="0" fontId="0" fillId="2" borderId="0" xfId="22" applyFont="1" applyFill="1" applyAlignment="1">
      <alignment horizontal="justify" vertical="top" wrapText="1"/>
      <protection/>
    </xf>
    <xf numFmtId="0" fontId="17" fillId="2" borderId="0" xfId="0" applyFont="1" applyFill="1" applyBorder="1" applyAlignment="1">
      <alignment/>
    </xf>
    <xf numFmtId="0" fontId="17" fillId="2" borderId="0" xfId="0" applyFont="1" applyFill="1" applyBorder="1" applyAlignment="1">
      <alignment horizontal="left" indent="1"/>
    </xf>
    <xf numFmtId="164" fontId="0" fillId="2" borderId="0" xfId="15" applyNumberFormat="1" applyFont="1" applyFill="1" applyAlignment="1">
      <alignment/>
    </xf>
    <xf numFmtId="164" fontId="0" fillId="2" borderId="0" xfId="15" applyNumberFormat="1" applyFont="1" applyFill="1" applyAlignment="1">
      <alignment/>
    </xf>
    <xf numFmtId="164" fontId="0" fillId="2" borderId="0" xfId="15" applyNumberFormat="1" applyFont="1" applyFill="1" applyAlignment="1">
      <alignment/>
    </xf>
    <xf numFmtId="0" fontId="0" fillId="2" borderId="0" xfId="0" applyFill="1" applyAlignment="1">
      <alignment vertical="top" wrapText="1"/>
    </xf>
    <xf numFmtId="164" fontId="0" fillId="2" borderId="7" xfId="15" applyNumberFormat="1" applyFont="1" applyFill="1" applyBorder="1" applyAlignment="1">
      <alignment/>
    </xf>
    <xf numFmtId="43" fontId="0" fillId="2" borderId="14" xfId="15" applyFont="1" applyFill="1" applyBorder="1" applyAlignment="1">
      <alignment/>
    </xf>
    <xf numFmtId="43" fontId="0" fillId="2" borderId="15" xfId="15" applyFont="1" applyFill="1" applyBorder="1" applyAlignment="1">
      <alignment/>
    </xf>
    <xf numFmtId="43" fontId="0" fillId="2" borderId="1" xfId="15" applyFont="1" applyFill="1" applyBorder="1" applyAlignment="1">
      <alignment/>
    </xf>
    <xf numFmtId="43" fontId="0" fillId="2" borderId="2" xfId="15" applyFont="1" applyFill="1" applyBorder="1" applyAlignment="1">
      <alignment/>
    </xf>
    <xf numFmtId="164" fontId="0" fillId="2" borderId="0" xfId="0" applyNumberFormat="1" applyFont="1" applyFill="1" applyAlignment="1">
      <alignment/>
    </xf>
    <xf numFmtId="43" fontId="0" fillId="2" borderId="2" xfId="15" applyNumberFormat="1" applyFont="1" applyFill="1" applyBorder="1" applyAlignment="1">
      <alignment/>
    </xf>
    <xf numFmtId="164" fontId="0" fillId="2" borderId="0" xfId="15" applyNumberFormat="1" applyFont="1" applyFill="1" applyBorder="1" applyAlignment="1">
      <alignment horizontal="center"/>
    </xf>
    <xf numFmtId="164" fontId="0" fillId="2" borderId="12" xfId="15" applyNumberFormat="1" applyFont="1" applyFill="1" applyBorder="1" applyAlignment="1">
      <alignment/>
    </xf>
    <xf numFmtId="43" fontId="0" fillId="2" borderId="16" xfId="15" applyFont="1" applyFill="1" applyBorder="1" applyAlignment="1">
      <alignment/>
    </xf>
    <xf numFmtId="43" fontId="0" fillId="2" borderId="7" xfId="15" applyFont="1" applyFill="1" applyBorder="1" applyAlignment="1">
      <alignment horizontal="center"/>
    </xf>
    <xf numFmtId="164" fontId="0" fillId="2" borderId="17" xfId="15" applyNumberFormat="1" applyFont="1" applyFill="1" applyBorder="1" applyAlignment="1">
      <alignment/>
    </xf>
    <xf numFmtId="164" fontId="0" fillId="2" borderId="18" xfId="15" applyNumberFormat="1" applyFont="1" applyFill="1" applyBorder="1" applyAlignment="1">
      <alignment/>
    </xf>
    <xf numFmtId="164" fontId="0" fillId="2" borderId="19" xfId="15" applyNumberFormat="1" applyFont="1" applyFill="1" applyBorder="1" applyAlignment="1">
      <alignment/>
    </xf>
    <xf numFmtId="43" fontId="0" fillId="2" borderId="16" xfId="15" applyFont="1" applyFill="1" applyBorder="1" applyAlignment="1">
      <alignment/>
    </xf>
    <xf numFmtId="43" fontId="0" fillId="2" borderId="7" xfId="15" applyFont="1" applyFill="1" applyBorder="1" applyAlignment="1">
      <alignment horizontal="center"/>
    </xf>
    <xf numFmtId="164" fontId="0" fillId="2" borderId="14" xfId="15" applyNumberFormat="1" applyFont="1" applyFill="1" applyBorder="1" applyAlignment="1">
      <alignment/>
    </xf>
    <xf numFmtId="164" fontId="0" fillId="2" borderId="3" xfId="15" applyNumberFormat="1" applyFont="1" applyFill="1" applyBorder="1" applyAlignment="1">
      <alignment/>
    </xf>
    <xf numFmtId="164" fontId="0" fillId="2" borderId="0" xfId="15" applyNumberFormat="1" applyFont="1" applyFill="1" applyBorder="1" applyAlignment="1">
      <alignment/>
    </xf>
    <xf numFmtId="164" fontId="0" fillId="2" borderId="4" xfId="15" applyNumberFormat="1" applyFont="1" applyFill="1" applyBorder="1" applyAlignment="1">
      <alignment/>
    </xf>
    <xf numFmtId="0" fontId="7" fillId="2" borderId="0" xfId="0" applyFont="1" applyFill="1" applyBorder="1" applyAlignment="1" quotePrefix="1">
      <alignment/>
    </xf>
    <xf numFmtId="43" fontId="7" fillId="2" borderId="0" xfId="15" applyNumberFormat="1" applyFont="1" applyFill="1" applyBorder="1" applyAlignment="1">
      <alignment/>
    </xf>
    <xf numFmtId="0" fontId="0" fillId="2" borderId="0" xfId="0" applyFill="1" applyAlignment="1">
      <alignment/>
    </xf>
    <xf numFmtId="0" fontId="1" fillId="2" borderId="0" xfId="0" applyFont="1" applyFill="1" applyAlignment="1">
      <alignment/>
    </xf>
    <xf numFmtId="15" fontId="1" fillId="0" borderId="0" xfId="0" applyNumberFormat="1" applyFont="1" applyFill="1" applyAlignment="1" quotePrefix="1">
      <alignment horizontal="center"/>
    </xf>
    <xf numFmtId="166" fontId="0" fillId="2" borderId="0" xfId="15" applyNumberFormat="1" applyFont="1" applyFill="1" applyAlignment="1">
      <alignment/>
    </xf>
    <xf numFmtId="164" fontId="0" fillId="2" borderId="5" xfId="15" applyNumberFormat="1" applyFont="1" applyFill="1" applyBorder="1" applyAlignment="1">
      <alignment/>
    </xf>
    <xf numFmtId="164" fontId="0" fillId="0" borderId="4" xfId="15" applyNumberFormat="1" applyFont="1" applyFill="1" applyBorder="1" applyAlignment="1">
      <alignment/>
    </xf>
    <xf numFmtId="164" fontId="0" fillId="2" borderId="0" xfId="15" applyNumberFormat="1" applyFont="1" applyFill="1" applyAlignment="1" quotePrefix="1">
      <alignment horizontal="center"/>
    </xf>
    <xf numFmtId="164" fontId="0" fillId="2" borderId="1" xfId="15" applyNumberFormat="1" applyFont="1" applyFill="1" applyBorder="1" applyAlignment="1" quotePrefix="1">
      <alignment horizontal="center"/>
    </xf>
    <xf numFmtId="164" fontId="0" fillId="2" borderId="8" xfId="0" applyNumberFormat="1" applyFill="1" applyBorder="1" applyAlignment="1">
      <alignment/>
    </xf>
    <xf numFmtId="164" fontId="0" fillId="2" borderId="0" xfId="15" applyNumberFormat="1" applyFont="1" applyFill="1" applyBorder="1" applyAlignment="1">
      <alignment horizontal="center"/>
    </xf>
    <xf numFmtId="164" fontId="0" fillId="2" borderId="1" xfId="15" applyNumberFormat="1" applyFont="1" applyFill="1" applyBorder="1" applyAlignment="1">
      <alignment/>
    </xf>
    <xf numFmtId="164" fontId="0" fillId="2" borderId="2" xfId="0" applyNumberFormat="1" applyFill="1" applyBorder="1" applyAlignment="1">
      <alignment/>
    </xf>
    <xf numFmtId="0" fontId="0" fillId="2" borderId="0" xfId="0" applyFont="1" applyFill="1" applyAlignment="1">
      <alignment horizontal="justify" vertical="top" wrapText="1"/>
    </xf>
    <xf numFmtId="0" fontId="0" fillId="2" borderId="0" xfId="0" applyFill="1" applyAlignment="1">
      <alignment horizontal="justify" vertical="top" wrapText="1"/>
    </xf>
    <xf numFmtId="43" fontId="0" fillId="2" borderId="0" xfId="15" applyFont="1" applyFill="1" applyAlignment="1">
      <alignment/>
    </xf>
    <xf numFmtId="164" fontId="0" fillId="0" borderId="3" xfId="15" applyNumberFormat="1" applyFont="1" applyFill="1" applyBorder="1" applyAlignment="1">
      <alignment/>
    </xf>
    <xf numFmtId="0" fontId="7" fillId="2" borderId="0" xfId="0" applyFont="1" applyFill="1" applyAlignment="1">
      <alignment horizontal="left" wrapText="1"/>
    </xf>
    <xf numFmtId="0" fontId="8" fillId="2" borderId="0" xfId="0" applyFont="1" applyFill="1" applyAlignment="1">
      <alignment horizontal="left" wrapText="1"/>
    </xf>
    <xf numFmtId="0" fontId="0" fillId="2" borderId="0" xfId="22" applyFont="1" applyFill="1" applyAlignment="1">
      <alignment horizontal="justify" vertical="top"/>
      <protection/>
    </xf>
    <xf numFmtId="0" fontId="7" fillId="0" borderId="0" xfId="22" applyFont="1" applyFill="1" applyAlignment="1">
      <alignment horizontal="justify" vertical="top"/>
      <protection/>
    </xf>
    <xf numFmtId="0" fontId="0" fillId="2" borderId="0" xfId="0" applyFont="1" applyFill="1" applyAlignment="1">
      <alignment horizontal="justify" vertical="top" wrapText="1"/>
    </xf>
    <xf numFmtId="0" fontId="0" fillId="2" borderId="0" xfId="0" applyFont="1" applyFill="1" applyAlignment="1">
      <alignment horizontal="center"/>
    </xf>
    <xf numFmtId="0" fontId="9" fillId="2" borderId="0" xfId="0" applyFont="1" applyFill="1" applyAlignment="1">
      <alignment horizontal="center"/>
    </xf>
    <xf numFmtId="0" fontId="1" fillId="2" borderId="0" xfId="0" applyFont="1" applyFill="1" applyAlignment="1">
      <alignment horizontal="center"/>
    </xf>
    <xf numFmtId="0" fontId="14"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horizontal="center"/>
    </xf>
    <xf numFmtId="0" fontId="10" fillId="2" borderId="0" xfId="0" applyFont="1" applyFill="1" applyAlignment="1">
      <alignment horizontal="center"/>
    </xf>
    <xf numFmtId="0" fontId="12"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0" fillId="2" borderId="0" xfId="0" applyFont="1" applyFill="1" applyAlignment="1">
      <alignment horizontal="left" wrapText="1"/>
    </xf>
    <xf numFmtId="0" fontId="7" fillId="2" borderId="0" xfId="22" applyFont="1" applyFill="1" applyAlignment="1">
      <alignment horizontal="justify" vertical="top"/>
      <protection/>
    </xf>
    <xf numFmtId="0" fontId="0" fillId="0" borderId="0" xfId="21"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2" borderId="0" xfId="22" applyFont="1" applyFill="1" applyAlignment="1">
      <alignment horizontal="justify" wrapText="1"/>
      <protection/>
    </xf>
    <xf numFmtId="0" fontId="0" fillId="0" borderId="0" xfId="0" applyAlignment="1">
      <alignment horizontal="justify"/>
    </xf>
    <xf numFmtId="0" fontId="0" fillId="2" borderId="0" xfId="22" applyFont="1" applyFill="1" applyAlignment="1">
      <alignment horizontal="justify" vertical="top" wrapText="1"/>
      <protection/>
    </xf>
    <xf numFmtId="0" fontId="0" fillId="0" borderId="0" xfId="0" applyFont="1" applyAlignment="1">
      <alignment horizontal="justify" vertical="top"/>
    </xf>
    <xf numFmtId="0" fontId="0" fillId="2" borderId="0" xfId="0" applyFill="1" applyAlignment="1">
      <alignment horizontal="justify" vertical="top"/>
    </xf>
    <xf numFmtId="0" fontId="0" fillId="0" borderId="0" xfId="0" applyAlignment="1">
      <alignment horizontal="justify" vertical="top"/>
    </xf>
    <xf numFmtId="0" fontId="0" fillId="2" borderId="0" xfId="0" applyFont="1" applyFill="1" applyAlignment="1">
      <alignment horizontal="justify" vertical="top"/>
    </xf>
    <xf numFmtId="0" fontId="0" fillId="2" borderId="0" xfId="22" applyFont="1" applyFill="1" applyAlignment="1">
      <alignment horizontal="left" vertical="top"/>
      <protection/>
    </xf>
    <xf numFmtId="0" fontId="1" fillId="2" borderId="0" xfId="22" applyFont="1" applyFill="1" applyAlignment="1">
      <alignment horizontal="left" vertical="top"/>
      <protection/>
    </xf>
    <xf numFmtId="0" fontId="1" fillId="2" borderId="0" xfId="22" applyFont="1" applyFill="1" applyAlignment="1">
      <alignment horizontal="justify" vertical="top"/>
      <protection/>
    </xf>
    <xf numFmtId="0" fontId="0" fillId="2" borderId="0" xfId="0" applyFont="1" applyFill="1" applyAlignment="1">
      <alignment horizontal="justify" vertical="top" wrapText="1"/>
    </xf>
    <xf numFmtId="0" fontId="0" fillId="2" borderId="0" xfId="0" applyFill="1" applyAlignment="1">
      <alignment horizontal="justify" vertical="top" wrapText="1"/>
    </xf>
    <xf numFmtId="0" fontId="8" fillId="2" borderId="0" xfId="22" applyFont="1" applyFill="1" applyAlignment="1">
      <alignment horizontal="left" vertical="top" wrapText="1"/>
      <protection/>
    </xf>
    <xf numFmtId="0" fontId="0" fillId="2" borderId="0" xfId="22" applyFont="1" applyFill="1" applyAlignment="1" quotePrefix="1">
      <alignment horizontal="left" vertical="top" wrapText="1"/>
      <protection/>
    </xf>
    <xf numFmtId="0" fontId="0" fillId="2" borderId="0" xfId="22" applyFont="1" applyFill="1" applyAlignment="1" quotePrefix="1">
      <alignment horizontal="justify" vertical="top"/>
      <protection/>
    </xf>
    <xf numFmtId="0" fontId="0" fillId="2" borderId="0" xfId="0" applyFill="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504825</xdr:colOff>
      <xdr:row>10</xdr:row>
      <xdr:rowOff>85725</xdr:rowOff>
    </xdr:to>
    <xdr:sp>
      <xdr:nvSpPr>
        <xdr:cNvPr id="1" name="Line 1"/>
        <xdr:cNvSpPr>
          <a:spLocks/>
        </xdr:cNvSpPr>
      </xdr:nvSpPr>
      <xdr:spPr>
        <a:xfrm flipH="1">
          <a:off x="3629025" y="1743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10</xdr:row>
      <xdr:rowOff>95250</xdr:rowOff>
    </xdr:from>
    <xdr:to>
      <xdr:col>5</xdr:col>
      <xdr:colOff>1285875</xdr:colOff>
      <xdr:row>10</xdr:row>
      <xdr:rowOff>95250</xdr:rowOff>
    </xdr:to>
    <xdr:sp>
      <xdr:nvSpPr>
        <xdr:cNvPr id="2" name="Line 2"/>
        <xdr:cNvSpPr>
          <a:spLocks/>
        </xdr:cNvSpPr>
      </xdr:nvSpPr>
      <xdr:spPr>
        <a:xfrm>
          <a:off x="5381625" y="17526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workbookViewId="0" topLeftCell="A19">
      <selection activeCell="I25" sqref="I25"/>
    </sheetView>
  </sheetViews>
  <sheetFormatPr defaultColWidth="9.140625" defaultRowHeight="12.75"/>
  <cols>
    <col min="1" max="1" width="2.7109375" style="3" customWidth="1"/>
    <col min="2" max="2" width="67.00390625" style="3" customWidth="1"/>
    <col min="3" max="3" width="15.7109375" style="3" customWidth="1"/>
    <col min="4" max="4" width="17.7109375" style="3" customWidth="1"/>
    <col min="5" max="5" width="2.7109375" style="3" customWidth="1"/>
    <col min="6" max="6" width="15.7109375" style="3" customWidth="1"/>
    <col min="7" max="7" width="17.7109375" style="3" customWidth="1"/>
    <col min="8" max="16384" width="9.140625" style="3" customWidth="1"/>
  </cols>
  <sheetData>
    <row r="1" spans="1:7" ht="15.75">
      <c r="A1" s="197" t="s">
        <v>163</v>
      </c>
      <c r="B1" s="197"/>
      <c r="C1" s="197"/>
      <c r="D1" s="197"/>
      <c r="E1" s="197"/>
      <c r="F1" s="197"/>
      <c r="G1" s="197"/>
    </row>
    <row r="2" spans="1:7" ht="12.75">
      <c r="A2" s="198" t="s">
        <v>162</v>
      </c>
      <c r="B2" s="198"/>
      <c r="C2" s="198"/>
      <c r="D2" s="198"/>
      <c r="E2" s="198"/>
      <c r="F2" s="198"/>
      <c r="G2" s="198"/>
    </row>
    <row r="3" spans="1:7" ht="12.75">
      <c r="A3" s="196" t="s">
        <v>32</v>
      </c>
      <c r="B3" s="196"/>
      <c r="C3" s="196"/>
      <c r="D3" s="196"/>
      <c r="E3" s="196"/>
      <c r="F3" s="196"/>
      <c r="G3" s="196"/>
    </row>
    <row r="4" spans="1:7" ht="12.75">
      <c r="A4" s="78"/>
      <c r="B4" s="78"/>
      <c r="C4" s="78"/>
      <c r="D4" s="78"/>
      <c r="E4" s="78"/>
      <c r="F4" s="78"/>
      <c r="G4" s="78"/>
    </row>
    <row r="5" spans="1:7" ht="12.75">
      <c r="A5" s="78"/>
      <c r="B5" s="78"/>
      <c r="C5" s="78"/>
      <c r="D5" s="78"/>
      <c r="E5" s="78"/>
      <c r="F5" s="78"/>
      <c r="G5" s="78"/>
    </row>
    <row r="6" spans="1:7" ht="12.75">
      <c r="A6" s="198" t="s">
        <v>257</v>
      </c>
      <c r="B6" s="198"/>
      <c r="C6" s="198"/>
      <c r="D6" s="198"/>
      <c r="E6" s="198"/>
      <c r="F6" s="198"/>
      <c r="G6" s="198"/>
    </row>
    <row r="9" spans="3:7" ht="12.75">
      <c r="C9" s="198" t="s">
        <v>114</v>
      </c>
      <c r="D9" s="198"/>
      <c r="E9" s="1"/>
      <c r="F9" s="198" t="s">
        <v>115</v>
      </c>
      <c r="G9" s="198"/>
    </row>
    <row r="10" spans="3:7" ht="54.75" customHeight="1">
      <c r="C10" s="124" t="s">
        <v>116</v>
      </c>
      <c r="D10" s="124" t="s">
        <v>117</v>
      </c>
      <c r="E10" s="1"/>
      <c r="F10" s="124" t="s">
        <v>126</v>
      </c>
      <c r="G10" s="124" t="s">
        <v>118</v>
      </c>
    </row>
    <row r="11" spans="3:7" ht="12.75">
      <c r="C11" s="125">
        <f>'Consolidated IS'!D14</f>
        <v>39355</v>
      </c>
      <c r="D11" s="125">
        <f>'Consolidated IS'!E14</f>
        <v>38990</v>
      </c>
      <c r="E11" s="125"/>
      <c r="F11" s="125">
        <f>'Consolidated IS'!G14</f>
        <v>39355</v>
      </c>
      <c r="G11" s="125">
        <f>'Consolidated IS'!H14</f>
        <v>38990</v>
      </c>
    </row>
    <row r="12" spans="3:7" s="1" customFormat="1" ht="12.75">
      <c r="C12" s="126" t="s">
        <v>119</v>
      </c>
      <c r="D12" s="126" t="s">
        <v>119</v>
      </c>
      <c r="E12" s="2"/>
      <c r="F12" s="126" t="s">
        <v>119</v>
      </c>
      <c r="G12" s="126" t="s">
        <v>119</v>
      </c>
    </row>
    <row r="13" spans="1:4" ht="12.75">
      <c r="A13" s="78"/>
      <c r="C13" s="127"/>
      <c r="D13" s="127"/>
    </row>
    <row r="14" spans="1:7" ht="12.75">
      <c r="A14" s="78">
        <v>1</v>
      </c>
      <c r="B14" s="3" t="s">
        <v>43</v>
      </c>
      <c r="C14" s="102">
        <f>ROUND('Consolidated IS'!D17,-3)/1000</f>
        <v>17181</v>
      </c>
      <c r="D14" s="102">
        <f>ROUND('Consolidated IS'!E17,-3)/1000</f>
        <v>13319</v>
      </c>
      <c r="E14" s="102"/>
      <c r="F14" s="102">
        <f>ROUND('Consolidated IS'!G17,-3)/1000</f>
        <v>40868</v>
      </c>
      <c r="G14" s="102">
        <f>ROUND('Consolidated IS'!H17,-3)/1000</f>
        <v>38765</v>
      </c>
    </row>
    <row r="15" spans="1:7" ht="12.75">
      <c r="A15" s="78">
        <v>2</v>
      </c>
      <c r="B15" s="3" t="s">
        <v>120</v>
      </c>
      <c r="C15" s="102">
        <f>ROUND('Consolidated IS'!D29,-3)/1000</f>
        <v>2262</v>
      </c>
      <c r="D15" s="102">
        <f>ROUND('Consolidated IS'!E29,-3)/1000</f>
        <v>2170</v>
      </c>
      <c r="E15" s="102"/>
      <c r="F15" s="102">
        <f>ROUND('Consolidated IS'!G29,-3)/1000</f>
        <v>5990</v>
      </c>
      <c r="G15" s="102">
        <f>ROUND('Consolidated IS'!H29,-3)/1000</f>
        <v>5920</v>
      </c>
    </row>
    <row r="16" spans="1:7" ht="12.75">
      <c r="A16" s="78">
        <v>3</v>
      </c>
      <c r="B16" s="3" t="s">
        <v>141</v>
      </c>
      <c r="C16" s="102">
        <f>ROUND('Consolidated IS'!D33,-3)/1000</f>
        <v>2266</v>
      </c>
      <c r="D16" s="102">
        <f>ROUND('Consolidated IS'!E33,-3)/1000</f>
        <v>1895</v>
      </c>
      <c r="E16" s="102"/>
      <c r="F16" s="102">
        <f>ROUND('Consolidated IS'!G33,-3)/1000</f>
        <v>5796</v>
      </c>
      <c r="G16" s="102">
        <f>ROUND('Consolidated IS'!H33,-3)/1000</f>
        <v>5289</v>
      </c>
    </row>
    <row r="17" spans="1:7" ht="12.75">
      <c r="A17" s="78">
        <v>4</v>
      </c>
      <c r="B17" s="3" t="s">
        <v>130</v>
      </c>
      <c r="C17" s="102">
        <f>ROUND('Consolidated IS'!D33,-3)/1000</f>
        <v>2266</v>
      </c>
      <c r="D17" s="102">
        <f>ROUND('Consolidated IS'!E33,-3)/1000</f>
        <v>1895</v>
      </c>
      <c r="E17" s="102"/>
      <c r="F17" s="102">
        <f>ROUND('Consolidated IS'!G33,-3)/1000</f>
        <v>5796</v>
      </c>
      <c r="G17" s="102">
        <f>ROUND('Consolidated IS'!H33,-3)/1000</f>
        <v>5289</v>
      </c>
    </row>
    <row r="18" spans="1:7" ht="12.75">
      <c r="A18" s="78">
        <v>5</v>
      </c>
      <c r="B18" s="3" t="s">
        <v>201</v>
      </c>
      <c r="C18" s="128">
        <f>C41</f>
        <v>1.08</v>
      </c>
      <c r="D18" s="128">
        <f>D41</f>
        <v>0.99</v>
      </c>
      <c r="E18" s="102"/>
      <c r="F18" s="128">
        <f>F41</f>
        <v>2.87</v>
      </c>
      <c r="G18" s="128">
        <f>G41</f>
        <v>2.76</v>
      </c>
    </row>
    <row r="19" spans="1:7" ht="12.75">
      <c r="A19" s="78">
        <v>6</v>
      </c>
      <c r="B19" s="3" t="s">
        <v>189</v>
      </c>
      <c r="C19" s="129" t="str">
        <f>'Consolidated IS'!D37</f>
        <v>NA</v>
      </c>
      <c r="D19" s="129" t="str">
        <f>'Consolidated IS'!E37</f>
        <v>NA</v>
      </c>
      <c r="E19" s="102"/>
      <c r="F19" s="129" t="str">
        <f>'Consolidated IS'!G37</f>
        <v>NA</v>
      </c>
      <c r="G19" s="129" t="str">
        <f>'Consolidated IS'!H37</f>
        <v>NA</v>
      </c>
    </row>
    <row r="20" spans="1:7" ht="12.75">
      <c r="A20" s="78">
        <v>7</v>
      </c>
      <c r="B20" s="3" t="s">
        <v>221</v>
      </c>
      <c r="C20" s="178">
        <v>0</v>
      </c>
      <c r="D20" s="178">
        <v>0</v>
      </c>
      <c r="E20" s="178"/>
      <c r="F20" s="178">
        <v>0.6</v>
      </c>
      <c r="G20" s="178">
        <v>1</v>
      </c>
    </row>
    <row r="21" ht="12.75">
      <c r="A21" s="78"/>
    </row>
    <row r="22" spans="6:7" ht="36.75" customHeight="1">
      <c r="F22" s="124" t="s">
        <v>121</v>
      </c>
      <c r="G22" s="124" t="s">
        <v>122</v>
      </c>
    </row>
    <row r="23" spans="6:7" ht="12.75">
      <c r="F23" s="125">
        <f>F11</f>
        <v>39355</v>
      </c>
      <c r="G23" s="125">
        <f>'Balance Sheet'!D12</f>
        <v>39082</v>
      </c>
    </row>
    <row r="24" spans="1:7" ht="13.5" thickBot="1">
      <c r="A24" s="78">
        <v>8</v>
      </c>
      <c r="B24" s="3" t="s">
        <v>220</v>
      </c>
      <c r="D24" s="130"/>
      <c r="F24" s="157">
        <f>'Balance Sheet'!C57</f>
        <v>0.22</v>
      </c>
      <c r="G24" s="157">
        <f>'Balance Sheet'!D56</f>
        <v>0.18</v>
      </c>
    </row>
    <row r="26" ht="12.75">
      <c r="B26" s="3" t="s">
        <v>140</v>
      </c>
    </row>
    <row r="28" ht="12.75">
      <c r="B28" s="3" t="s">
        <v>206</v>
      </c>
    </row>
    <row r="29" spans="3:7" ht="12.75">
      <c r="C29" s="198" t="s">
        <v>114</v>
      </c>
      <c r="D29" s="198"/>
      <c r="E29" s="1"/>
      <c r="F29" s="198" t="s">
        <v>115</v>
      </c>
      <c r="G29" s="198"/>
    </row>
    <row r="30" spans="3:7" ht="38.25">
      <c r="C30" s="124" t="s">
        <v>116</v>
      </c>
      <c r="D30" s="124" t="s">
        <v>117</v>
      </c>
      <c r="E30" s="1"/>
      <c r="F30" s="124" t="s">
        <v>126</v>
      </c>
      <c r="G30" s="124" t="s">
        <v>118</v>
      </c>
    </row>
    <row r="31" spans="3:7" ht="12.75">
      <c r="C31" s="125">
        <f>C11</f>
        <v>39355</v>
      </c>
      <c r="D31" s="125">
        <f>D11</f>
        <v>38990</v>
      </c>
      <c r="E31" s="125"/>
      <c r="F31" s="125">
        <f>F11</f>
        <v>39355</v>
      </c>
      <c r="G31" s="125">
        <f>G11</f>
        <v>38990</v>
      </c>
    </row>
    <row r="33" spans="2:7" ht="13.5" thickBot="1">
      <c r="B33" s="3" t="s">
        <v>205</v>
      </c>
      <c r="C33" s="118">
        <f>'Consolidated IS'!D33</f>
        <v>2265924</v>
      </c>
      <c r="D33" s="118">
        <f>'Consolidated IS'!E33</f>
        <v>1895373</v>
      </c>
      <c r="E33" s="118"/>
      <c r="F33" s="118">
        <f>'Consolidated IS'!G33</f>
        <v>5796128</v>
      </c>
      <c r="G33" s="118">
        <f>'Consolidated IS'!H33</f>
        <v>5289196</v>
      </c>
    </row>
    <row r="35" spans="2:7" ht="12.75">
      <c r="B35" s="3" t="s">
        <v>202</v>
      </c>
      <c r="C35" s="158">
        <v>191666667</v>
      </c>
      <c r="D35" s="102">
        <v>115000000</v>
      </c>
      <c r="F35" s="158">
        <v>191666667</v>
      </c>
      <c r="G35" s="102">
        <v>115000000</v>
      </c>
    </row>
    <row r="36" spans="2:7" ht="12.75">
      <c r="B36" s="3" t="s">
        <v>203</v>
      </c>
      <c r="C36" s="158">
        <v>0</v>
      </c>
      <c r="D36" s="158">
        <f>G36</f>
        <v>76666667</v>
      </c>
      <c r="F36" s="158">
        <v>0</v>
      </c>
      <c r="G36" s="102">
        <v>76666667</v>
      </c>
    </row>
    <row r="37" spans="2:7" ht="12.75">
      <c r="B37" s="3" t="s">
        <v>256</v>
      </c>
      <c r="C37" s="158">
        <v>14690000</v>
      </c>
      <c r="D37" s="158">
        <v>0</v>
      </c>
      <c r="F37" s="158">
        <v>8986190</v>
      </c>
      <c r="G37" s="102">
        <v>0</v>
      </c>
    </row>
    <row r="38" spans="2:7" ht="12.75">
      <c r="B38" s="3" t="s">
        <v>272</v>
      </c>
      <c r="C38" s="158">
        <v>3683558</v>
      </c>
      <c r="D38" s="158">
        <v>0</v>
      </c>
      <c r="F38" s="158">
        <v>1241346</v>
      </c>
      <c r="G38" s="102">
        <v>0</v>
      </c>
    </row>
    <row r="39" spans="2:7" ht="13.5" thickBot="1">
      <c r="B39" s="3" t="s">
        <v>204</v>
      </c>
      <c r="C39" s="116">
        <f>SUM(C35:C38)</f>
        <v>210040225</v>
      </c>
      <c r="D39" s="116">
        <f>SUM(D35:D37)</f>
        <v>191666667</v>
      </c>
      <c r="F39" s="116">
        <f>SUM(F35:F38)</f>
        <v>201894203</v>
      </c>
      <c r="G39" s="116">
        <f>SUM(G35:G38)</f>
        <v>191666667</v>
      </c>
    </row>
    <row r="40" spans="6:7" ht="12.75">
      <c r="F40" s="102"/>
      <c r="G40" s="102"/>
    </row>
    <row r="41" spans="2:7" ht="13.5" thickBot="1">
      <c r="B41" s="3" t="s">
        <v>188</v>
      </c>
      <c r="C41" s="159">
        <f>ROUND(C33/C39*100,2)</f>
        <v>1.08</v>
      </c>
      <c r="D41" s="159">
        <f>ROUND(D33/D39*100,2)</f>
        <v>0.99</v>
      </c>
      <c r="F41" s="159">
        <f>ROUND(F33/F39*100,2)</f>
        <v>2.87</v>
      </c>
      <c r="G41" s="159">
        <f>ROUND(G33/G39*100,2)</f>
        <v>2.76</v>
      </c>
    </row>
    <row r="42" spans="6:7" ht="12.75">
      <c r="F42" s="102"/>
      <c r="G42" s="102"/>
    </row>
    <row r="43" spans="2:7" ht="30.75" customHeight="1">
      <c r="B43" s="195" t="s">
        <v>273</v>
      </c>
      <c r="C43" s="195"/>
      <c r="D43" s="195"/>
      <c r="E43" s="195"/>
      <c r="F43" s="195"/>
      <c r="G43" s="195"/>
    </row>
  </sheetData>
  <mergeCells count="9">
    <mergeCell ref="B43:G43"/>
    <mergeCell ref="A3:G3"/>
    <mergeCell ref="A1:G1"/>
    <mergeCell ref="A6:G6"/>
    <mergeCell ref="A2:G2"/>
    <mergeCell ref="C29:D29"/>
    <mergeCell ref="F29:G29"/>
    <mergeCell ref="C9:D9"/>
    <mergeCell ref="F9:G9"/>
  </mergeCells>
  <printOptions horizontalCentered="1"/>
  <pageMargins left="0.75" right="0.5" top="1" bottom="0.5" header="0.5" footer="0.5"/>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1:F61"/>
  <sheetViews>
    <sheetView workbookViewId="0" topLeftCell="A10">
      <selection activeCell="C32" sqref="C32"/>
    </sheetView>
  </sheetViews>
  <sheetFormatPr defaultColWidth="9.140625" defaultRowHeight="12.75"/>
  <cols>
    <col min="1" max="1" width="1.7109375" style="8" customWidth="1"/>
    <col min="2" max="2" width="55.28125" style="8" customWidth="1"/>
    <col min="3" max="3" width="15.7109375" style="21" customWidth="1"/>
    <col min="4" max="4" width="15.7109375" style="8" customWidth="1"/>
    <col min="5" max="5" width="10.28125" style="8" bestFit="1" customWidth="1"/>
    <col min="6" max="16384" width="9.140625" style="8" customWidth="1"/>
  </cols>
  <sheetData>
    <row r="1" spans="2:4" ht="15.75">
      <c r="B1" s="200" t="s">
        <v>163</v>
      </c>
      <c r="C1" s="200"/>
      <c r="D1" s="200"/>
    </row>
    <row r="2" spans="2:4" ht="12.75">
      <c r="B2" s="204" t="s">
        <v>162</v>
      </c>
      <c r="C2" s="204"/>
      <c r="D2" s="204"/>
    </row>
    <row r="3" spans="2:4" ht="12.75">
      <c r="B3" s="201" t="s">
        <v>32</v>
      </c>
      <c r="C3" s="201"/>
      <c r="D3" s="201"/>
    </row>
    <row r="4" spans="2:3" ht="12.75">
      <c r="B4" s="40"/>
      <c r="C4" s="47"/>
    </row>
    <row r="5" spans="2:4" ht="12.75">
      <c r="B5" s="7"/>
      <c r="C5" s="7"/>
      <c r="D5" s="7"/>
    </row>
    <row r="6" spans="2:4" s="48" customFormat="1" ht="12.75">
      <c r="B6" s="202" t="s">
        <v>258</v>
      </c>
      <c r="C6" s="202"/>
      <c r="D6" s="202"/>
    </row>
    <row r="7" spans="2:4" s="48" customFormat="1" ht="12.75">
      <c r="B7" s="203" t="s">
        <v>33</v>
      </c>
      <c r="C7" s="203"/>
      <c r="D7" s="203"/>
    </row>
    <row r="8" spans="2:4" s="48" customFormat="1" ht="12.75">
      <c r="B8" s="53"/>
      <c r="C8" s="53"/>
      <c r="D8" s="53"/>
    </row>
    <row r="9" spans="2:4" s="48" customFormat="1" ht="12.75">
      <c r="B9" s="53"/>
      <c r="C9" s="53"/>
      <c r="D9" s="53"/>
    </row>
    <row r="10" spans="2:4" ht="12.75">
      <c r="B10" s="6"/>
      <c r="C10" s="49" t="s">
        <v>197</v>
      </c>
      <c r="D10" s="49" t="s">
        <v>198</v>
      </c>
    </row>
    <row r="11" spans="2:4" ht="12.75">
      <c r="B11" s="6"/>
      <c r="C11" s="49" t="s">
        <v>144</v>
      </c>
      <c r="D11" s="49" t="s">
        <v>144</v>
      </c>
    </row>
    <row r="12" spans="2:4" ht="12.75">
      <c r="B12" s="6"/>
      <c r="C12" s="54">
        <f>'Consolidated IS'!G14</f>
        <v>39355</v>
      </c>
      <c r="D12" s="54">
        <v>39082</v>
      </c>
    </row>
    <row r="13" spans="2:4" ht="12.75">
      <c r="B13" s="6"/>
      <c r="C13" s="49" t="s">
        <v>42</v>
      </c>
      <c r="D13" s="49" t="s">
        <v>42</v>
      </c>
    </row>
    <row r="14" spans="2:4" ht="12.75">
      <c r="B14" s="1" t="s">
        <v>146</v>
      </c>
      <c r="C14" s="41"/>
      <c r="D14" s="21"/>
    </row>
    <row r="15" spans="2:4" ht="12.75">
      <c r="B15" s="3" t="s">
        <v>147</v>
      </c>
      <c r="C15" s="43">
        <v>34819308</v>
      </c>
      <c r="D15" s="21">
        <v>29006534</v>
      </c>
    </row>
    <row r="16" spans="2:4" ht="12.75">
      <c r="B16" s="4" t="s">
        <v>156</v>
      </c>
      <c r="C16" s="140">
        <v>1630729</v>
      </c>
      <c r="D16" s="21">
        <v>1652092</v>
      </c>
    </row>
    <row r="17" spans="2:4" ht="12.75">
      <c r="B17" s="3" t="s">
        <v>148</v>
      </c>
      <c r="C17" s="51">
        <v>960221</v>
      </c>
      <c r="D17" s="51">
        <v>960221</v>
      </c>
    </row>
    <row r="18" spans="2:4" ht="12.75">
      <c r="B18" s="40"/>
      <c r="C18" s="43">
        <f>SUM(C15:C17)</f>
        <v>37410258</v>
      </c>
      <c r="D18" s="43">
        <f>SUM(D15:D17)</f>
        <v>31618847</v>
      </c>
    </row>
    <row r="19" spans="2:4" ht="12.75">
      <c r="B19" s="40"/>
      <c r="C19" s="43"/>
      <c r="D19" s="43"/>
    </row>
    <row r="20" spans="2:4" ht="12.75">
      <c r="B20" s="40" t="s">
        <v>46</v>
      </c>
      <c r="C20" s="43"/>
      <c r="D20" s="43"/>
    </row>
    <row r="21" spans="2:6" ht="12.75">
      <c r="B21" s="8" t="s">
        <v>47</v>
      </c>
      <c r="C21" s="55">
        <v>1142638</v>
      </c>
      <c r="D21" s="55">
        <v>2268707</v>
      </c>
      <c r="F21" s="136"/>
    </row>
    <row r="22" spans="2:4" ht="12.75">
      <c r="B22" s="8" t="s">
        <v>6</v>
      </c>
      <c r="C22" s="137">
        <v>15394929</v>
      </c>
      <c r="D22" s="57">
        <v>13082057</v>
      </c>
    </row>
    <row r="23" spans="2:4" ht="12.75">
      <c r="B23" s="8" t="s">
        <v>7</v>
      </c>
      <c r="C23" s="137">
        <v>2137025</v>
      </c>
      <c r="D23" s="56">
        <v>1493736</v>
      </c>
    </row>
    <row r="24" spans="2:4" ht="12.75">
      <c r="B24" s="8" t="s">
        <v>145</v>
      </c>
      <c r="C24" s="137">
        <v>451817</v>
      </c>
      <c r="D24" s="56">
        <v>552504</v>
      </c>
    </row>
    <row r="25" spans="2:5" ht="12.75">
      <c r="B25" s="8" t="s">
        <v>48</v>
      </c>
      <c r="C25" s="58">
        <v>13512719</v>
      </c>
      <c r="D25" s="58">
        <v>10269637</v>
      </c>
      <c r="E25" s="136"/>
    </row>
    <row r="26" spans="3:4" ht="12.75">
      <c r="C26" s="59">
        <f>SUM(C21:C25)</f>
        <v>32639128</v>
      </c>
      <c r="D26" s="59">
        <f>SUM(D21:D25)</f>
        <v>27666641</v>
      </c>
    </row>
    <row r="27" spans="2:4" ht="12.75">
      <c r="B27" s="40" t="s">
        <v>49</v>
      </c>
      <c r="C27" s="56"/>
      <c r="D27" s="56"/>
    </row>
    <row r="28" spans="2:4" ht="12.75">
      <c r="B28" s="8" t="s">
        <v>8</v>
      </c>
      <c r="C28" s="137">
        <v>5263306</v>
      </c>
      <c r="D28" s="137">
        <v>4564079</v>
      </c>
    </row>
    <row r="29" spans="2:4" ht="12.75">
      <c r="B29" s="8" t="s">
        <v>9</v>
      </c>
      <c r="C29" s="137">
        <v>2845149</v>
      </c>
      <c r="D29" s="137">
        <f>3496114</f>
        <v>3496114</v>
      </c>
    </row>
    <row r="30" spans="2:4" ht="12.75">
      <c r="B30" s="8" t="s">
        <v>226</v>
      </c>
      <c r="C30" s="137">
        <v>0</v>
      </c>
      <c r="D30" s="137">
        <v>1150000</v>
      </c>
    </row>
    <row r="31" spans="2:4" ht="12.75">
      <c r="B31" s="8" t="s">
        <v>208</v>
      </c>
      <c r="C31" s="137">
        <v>2938638</v>
      </c>
      <c r="D31" s="137">
        <v>3193041</v>
      </c>
    </row>
    <row r="32" spans="2:4" ht="12.75">
      <c r="B32" s="8" t="s">
        <v>209</v>
      </c>
      <c r="C32" s="56">
        <v>1857037</v>
      </c>
      <c r="D32" s="56">
        <v>2231054</v>
      </c>
    </row>
    <row r="33" spans="2:4" ht="12.75">
      <c r="B33" s="8" t="s">
        <v>210</v>
      </c>
      <c r="C33" s="137">
        <v>1084973</v>
      </c>
      <c r="D33" s="56">
        <v>807323</v>
      </c>
    </row>
    <row r="34" spans="2:4" ht="12.75">
      <c r="B34" s="8" t="s">
        <v>170</v>
      </c>
      <c r="C34" s="141">
        <v>16397</v>
      </c>
      <c r="D34" s="141">
        <v>116299</v>
      </c>
    </row>
    <row r="35" spans="3:4" ht="12.75">
      <c r="C35" s="59">
        <f>SUM(C28:C34)</f>
        <v>14005500</v>
      </c>
      <c r="D35" s="59">
        <f>SUM(D28:D34)</f>
        <v>15557910</v>
      </c>
    </row>
    <row r="36" spans="2:4" ht="12.75">
      <c r="B36" s="1" t="s">
        <v>142</v>
      </c>
      <c r="C36" s="50">
        <f>C26-C35</f>
        <v>18633628</v>
      </c>
      <c r="D36" s="50">
        <f>D26-D35</f>
        <v>12108731</v>
      </c>
    </row>
    <row r="37" spans="3:4" ht="12.75">
      <c r="C37" s="50"/>
      <c r="D37" s="50"/>
    </row>
    <row r="38" spans="2:4" ht="13.5" thickBot="1">
      <c r="B38" s="40"/>
      <c r="C38" s="61">
        <f>C36+C18</f>
        <v>56043886</v>
      </c>
      <c r="D38" s="61">
        <f>D36+D18</f>
        <v>43727578</v>
      </c>
    </row>
    <row r="39" spans="3:4" ht="12.75">
      <c r="C39" s="19"/>
      <c r="D39" s="19"/>
    </row>
    <row r="40" spans="2:4" ht="12.75">
      <c r="B40" s="40" t="s">
        <v>50</v>
      </c>
      <c r="C40" s="50"/>
      <c r="D40" s="50"/>
    </row>
    <row r="41" spans="2:4" ht="12.75">
      <c r="B41" s="8" t="s">
        <v>51</v>
      </c>
      <c r="C41" s="43">
        <f>'Changes in Equity'!D31</f>
        <v>23056291</v>
      </c>
      <c r="D41" s="43">
        <f>'Changes in Equity'!D18</f>
        <v>19166667</v>
      </c>
    </row>
    <row r="42" spans="2:4" ht="12.75">
      <c r="B42" s="8" t="s">
        <v>211</v>
      </c>
      <c r="C42" s="43">
        <f>'Changes in Equity'!E31</f>
        <v>8737570</v>
      </c>
      <c r="D42" s="43">
        <f>'Changes in Equity'!E18</f>
        <v>1978308</v>
      </c>
    </row>
    <row r="43" spans="2:4" ht="12.75">
      <c r="B43" s="8" t="s">
        <v>212</v>
      </c>
      <c r="C43" s="43">
        <f>'Changes in Equity'!F31</f>
        <v>110634</v>
      </c>
      <c r="D43" s="43">
        <f>'Changes in Equity'!F18</f>
        <v>134892</v>
      </c>
    </row>
    <row r="44" spans="2:4" ht="12.75">
      <c r="B44" s="8" t="s">
        <v>213</v>
      </c>
      <c r="C44" s="51">
        <f>'Changes in Equity'!G31</f>
        <v>17806899</v>
      </c>
      <c r="D44" s="51">
        <f>'Changes in Equity'!G18</f>
        <v>13248911</v>
      </c>
    </row>
    <row r="45" spans="2:4" ht="12.75">
      <c r="B45" s="1" t="s">
        <v>157</v>
      </c>
      <c r="C45" s="21">
        <f>SUM(C41:C44)</f>
        <v>49711394</v>
      </c>
      <c r="D45" s="21">
        <f>SUM(D41:D44)</f>
        <v>34528778</v>
      </c>
    </row>
    <row r="46" spans="3:4" ht="12.75">
      <c r="C46" s="47"/>
      <c r="D46" s="47"/>
    </row>
    <row r="47" spans="2:4" ht="12.75">
      <c r="B47" s="40" t="s">
        <v>149</v>
      </c>
      <c r="C47" s="43"/>
      <c r="D47" s="43"/>
    </row>
    <row r="48" spans="2:4" ht="12.75">
      <c r="B48" s="8" t="s">
        <v>208</v>
      </c>
      <c r="C48" s="55">
        <v>3647343</v>
      </c>
      <c r="D48" s="55">
        <v>5616322</v>
      </c>
    </row>
    <row r="49" spans="2:4" ht="12.75">
      <c r="B49" s="8" t="s">
        <v>216</v>
      </c>
      <c r="C49" s="56">
        <v>2209149</v>
      </c>
      <c r="D49" s="56">
        <v>3106478</v>
      </c>
    </row>
    <row r="50" spans="2:4" ht="12.75">
      <c r="B50" s="8" t="s">
        <v>129</v>
      </c>
      <c r="C50" s="58">
        <v>476000</v>
      </c>
      <c r="D50" s="58">
        <v>476000</v>
      </c>
    </row>
    <row r="51" spans="3:4" ht="12.75">
      <c r="C51" s="60">
        <f>SUM(C48:C50)</f>
        <v>6332492</v>
      </c>
      <c r="D51" s="60">
        <f>SUM(D48:D50)</f>
        <v>9198800</v>
      </c>
    </row>
    <row r="52" spans="3:4" ht="12.75">
      <c r="C52" s="50"/>
      <c r="D52" s="50"/>
    </row>
    <row r="53" spans="2:4" ht="13.5" thickBot="1">
      <c r="B53" s="40"/>
      <c r="C53" s="61">
        <f>C45+C51</f>
        <v>56043886</v>
      </c>
      <c r="D53" s="61">
        <f>D45+D51</f>
        <v>43727578</v>
      </c>
    </row>
    <row r="54" spans="3:4" ht="12.75">
      <c r="C54" s="50"/>
      <c r="D54" s="50"/>
    </row>
    <row r="55" s="30" customFormat="1" ht="12.75">
      <c r="B55" s="8" t="s">
        <v>143</v>
      </c>
    </row>
    <row r="56" spans="2:4" s="145" customFormat="1" ht="12.75">
      <c r="B56" s="173" t="s">
        <v>238</v>
      </c>
      <c r="C56" s="79" t="s">
        <v>44</v>
      </c>
      <c r="D56" s="174">
        <f>ROUND(D45/D41/10,2)</f>
        <v>0.18</v>
      </c>
    </row>
    <row r="57" spans="2:4" s="145" customFormat="1" ht="13.5" thickBot="1">
      <c r="B57" s="173" t="s">
        <v>267</v>
      </c>
      <c r="C57" s="52">
        <f>ROUND(C45/C41/10,2)</f>
        <v>0.22</v>
      </c>
      <c r="D57" s="119" t="s">
        <v>44</v>
      </c>
    </row>
    <row r="58" spans="2:4" ht="12.75">
      <c r="B58" s="199"/>
      <c r="C58" s="199"/>
      <c r="D58" s="199"/>
    </row>
    <row r="59" spans="2:4" ht="12.75">
      <c r="B59" s="199"/>
      <c r="C59" s="199"/>
      <c r="D59" s="199"/>
    </row>
    <row r="60" spans="2:4" ht="12.75">
      <c r="B60" s="199"/>
      <c r="C60" s="199"/>
      <c r="D60" s="199"/>
    </row>
    <row r="61" spans="2:4" ht="12.75">
      <c r="B61" s="199"/>
      <c r="C61" s="199"/>
      <c r="D61" s="199"/>
    </row>
  </sheetData>
  <mergeCells count="7">
    <mergeCell ref="B58:D59"/>
    <mergeCell ref="B60:D61"/>
    <mergeCell ref="B1:D1"/>
    <mergeCell ref="B3:D3"/>
    <mergeCell ref="B6:D6"/>
    <mergeCell ref="B7:D7"/>
    <mergeCell ref="B2:D2"/>
  </mergeCells>
  <printOptions horizontalCentered="1"/>
  <pageMargins left="0.75" right="0.5" top="1" bottom="0.5" header="0.5" footer="0.5"/>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J44"/>
  <sheetViews>
    <sheetView workbookViewId="0" topLeftCell="A13">
      <selection activeCell="L25" sqref="L25"/>
    </sheetView>
  </sheetViews>
  <sheetFormatPr defaultColWidth="9.140625" defaultRowHeight="12.75"/>
  <cols>
    <col min="1" max="1" width="1.7109375" style="30" customWidth="1"/>
    <col min="2" max="2" width="2.7109375" style="30" customWidth="1"/>
    <col min="3" max="3" width="25.8515625" style="30" customWidth="1"/>
    <col min="4" max="5" width="16.7109375" style="30" customWidth="1"/>
    <col min="6" max="6" width="4.421875" style="30" customWidth="1"/>
    <col min="7" max="7" width="16.7109375" style="30" customWidth="1"/>
    <col min="8" max="8" width="18.140625" style="30" bestFit="1" customWidth="1"/>
    <col min="9" max="9" width="4.421875" style="30" customWidth="1"/>
    <col min="10" max="10" width="14.00390625" style="150" bestFit="1" customWidth="1"/>
    <col min="11" max="16384" width="9.140625" style="30" customWidth="1"/>
  </cols>
  <sheetData>
    <row r="1" spans="2:10" s="8" customFormat="1" ht="15.75">
      <c r="B1" s="200" t="s">
        <v>163</v>
      </c>
      <c r="C1" s="200"/>
      <c r="D1" s="200"/>
      <c r="E1" s="200"/>
      <c r="F1" s="200"/>
      <c r="G1" s="200"/>
      <c r="H1" s="200"/>
      <c r="I1" s="7"/>
      <c r="J1" s="21"/>
    </row>
    <row r="2" spans="2:10" s="8" customFormat="1" ht="12.75">
      <c r="B2" s="204" t="s">
        <v>162</v>
      </c>
      <c r="C2" s="204"/>
      <c r="D2" s="204"/>
      <c r="E2" s="204"/>
      <c r="F2" s="204"/>
      <c r="G2" s="204"/>
      <c r="H2" s="204"/>
      <c r="I2" s="7"/>
      <c r="J2" s="21"/>
    </row>
    <row r="3" spans="2:10" s="8" customFormat="1" ht="12.75">
      <c r="B3" s="196" t="s">
        <v>32</v>
      </c>
      <c r="C3" s="196"/>
      <c r="D3" s="196"/>
      <c r="E3" s="196"/>
      <c r="F3" s="196"/>
      <c r="G3" s="196"/>
      <c r="H3" s="196"/>
      <c r="I3" s="9"/>
      <c r="J3" s="21"/>
    </row>
    <row r="4" spans="3:10" s="8" customFormat="1" ht="12.75">
      <c r="C4" s="7"/>
      <c r="D4" s="7"/>
      <c r="E4" s="7"/>
      <c r="F4" s="7"/>
      <c r="G4" s="7"/>
      <c r="H4" s="7"/>
      <c r="I4" s="7"/>
      <c r="J4" s="21"/>
    </row>
    <row r="5" spans="3:10" s="8" customFormat="1" ht="12.75">
      <c r="C5" s="204"/>
      <c r="D5" s="204"/>
      <c r="E5" s="204"/>
      <c r="F5" s="204"/>
      <c r="G5" s="204"/>
      <c r="H5" s="204"/>
      <c r="I5" s="7"/>
      <c r="J5" s="21"/>
    </row>
    <row r="6" spans="2:10" s="11" customFormat="1" ht="12.75">
      <c r="B6" s="204" t="s">
        <v>259</v>
      </c>
      <c r="C6" s="204"/>
      <c r="D6" s="204"/>
      <c r="E6" s="204"/>
      <c r="F6" s="204"/>
      <c r="G6" s="204"/>
      <c r="H6" s="204"/>
      <c r="I6" s="10"/>
      <c r="J6" s="149"/>
    </row>
    <row r="7" spans="2:10" s="8" customFormat="1" ht="12.75">
      <c r="B7" s="203" t="s">
        <v>33</v>
      </c>
      <c r="C7" s="203"/>
      <c r="D7" s="203"/>
      <c r="E7" s="203"/>
      <c r="F7" s="203"/>
      <c r="G7" s="203"/>
      <c r="H7" s="203"/>
      <c r="I7" s="12"/>
      <c r="J7" s="21"/>
    </row>
    <row r="8" spans="2:10" s="8" customFormat="1" ht="12.75">
      <c r="B8" s="6"/>
      <c r="C8" s="6"/>
      <c r="D8" s="6"/>
      <c r="E8" s="6"/>
      <c r="F8" s="6"/>
      <c r="G8" s="6"/>
      <c r="H8" s="6"/>
      <c r="I8" s="12"/>
      <c r="J8" s="21"/>
    </row>
    <row r="9" spans="4:10" s="8" customFormat="1" ht="12.75">
      <c r="D9" s="13"/>
      <c r="E9" s="13"/>
      <c r="F9" s="14"/>
      <c r="G9" s="15"/>
      <c r="I9" s="14"/>
      <c r="J9" s="21"/>
    </row>
    <row r="10" spans="4:10" s="8" customFormat="1" ht="12.75">
      <c r="D10" s="206" t="s">
        <v>125</v>
      </c>
      <c r="E10" s="206"/>
      <c r="F10" s="14"/>
      <c r="G10" s="206" t="s">
        <v>123</v>
      </c>
      <c r="H10" s="206"/>
      <c r="I10" s="14"/>
      <c r="J10" s="21"/>
    </row>
    <row r="11" spans="4:10" s="8" customFormat="1" ht="12.75">
      <c r="D11" s="6" t="s">
        <v>34</v>
      </c>
      <c r="E11" s="6" t="s">
        <v>35</v>
      </c>
      <c r="F11" s="16"/>
      <c r="G11" s="6" t="s">
        <v>124</v>
      </c>
      <c r="H11" s="6" t="s">
        <v>35</v>
      </c>
      <c r="I11" s="16"/>
      <c r="J11" s="21"/>
    </row>
    <row r="12" spans="4:10" s="8" customFormat="1" ht="12.75">
      <c r="D12" s="6" t="s">
        <v>36</v>
      </c>
      <c r="E12" s="6" t="s">
        <v>37</v>
      </c>
      <c r="F12" s="16"/>
      <c r="G12" s="6" t="s">
        <v>36</v>
      </c>
      <c r="H12" s="6" t="s">
        <v>38</v>
      </c>
      <c r="I12" s="16"/>
      <c r="J12" s="21"/>
    </row>
    <row r="13" spans="4:10" s="8" customFormat="1" ht="12.75">
      <c r="D13" s="6" t="s">
        <v>39</v>
      </c>
      <c r="E13" s="6" t="s">
        <v>39</v>
      </c>
      <c r="F13" s="16"/>
      <c r="G13" s="6" t="s">
        <v>40</v>
      </c>
      <c r="H13" s="6" t="s">
        <v>41</v>
      </c>
      <c r="I13" s="16"/>
      <c r="J13" s="21"/>
    </row>
    <row r="14" spans="4:10" s="8" customFormat="1" ht="12.75">
      <c r="D14" s="17">
        <v>39355</v>
      </c>
      <c r="E14" s="17">
        <v>38990</v>
      </c>
      <c r="F14" s="18"/>
      <c r="G14" s="17">
        <v>39355</v>
      </c>
      <c r="H14" s="17">
        <v>38990</v>
      </c>
      <c r="I14" s="18"/>
      <c r="J14" s="21"/>
    </row>
    <row r="15" spans="4:10" s="8" customFormat="1" ht="12.75">
      <c r="D15" s="6" t="s">
        <v>42</v>
      </c>
      <c r="E15" s="6" t="s">
        <v>42</v>
      </c>
      <c r="F15" s="16"/>
      <c r="G15" s="6" t="s">
        <v>42</v>
      </c>
      <c r="H15" s="6" t="s">
        <v>42</v>
      </c>
      <c r="I15" s="16"/>
      <c r="J15" s="21"/>
    </row>
    <row r="16" spans="4:10" s="8" customFormat="1" ht="12.75">
      <c r="D16" s="19"/>
      <c r="E16" s="13"/>
      <c r="F16" s="14"/>
      <c r="G16" s="19"/>
      <c r="H16" s="22"/>
      <c r="I16" s="14"/>
      <c r="J16" s="21"/>
    </row>
    <row r="17" spans="2:10" s="8" customFormat="1" ht="12.75">
      <c r="B17" s="20" t="s">
        <v>43</v>
      </c>
      <c r="C17" s="20"/>
      <c r="D17" s="139">
        <v>17180694</v>
      </c>
      <c r="E17" s="139">
        <v>13318682</v>
      </c>
      <c r="F17" s="22"/>
      <c r="G17" s="139">
        <v>40867787</v>
      </c>
      <c r="H17" s="139">
        <v>38764931</v>
      </c>
      <c r="I17" s="22"/>
      <c r="J17" s="21"/>
    </row>
    <row r="18" spans="2:10" s="8" customFormat="1" ht="12.75">
      <c r="B18" s="20"/>
      <c r="C18" s="20"/>
      <c r="D18" s="139"/>
      <c r="E18" s="139"/>
      <c r="F18" s="22"/>
      <c r="G18" s="139"/>
      <c r="H18" s="139"/>
      <c r="I18" s="22"/>
      <c r="J18" s="21"/>
    </row>
    <row r="19" spans="2:10" s="8" customFormat="1" ht="12.75">
      <c r="B19" s="20" t="s">
        <v>133</v>
      </c>
      <c r="C19" s="20"/>
      <c r="D19" s="139">
        <v>-13406515</v>
      </c>
      <c r="E19" s="139">
        <v>-7849612</v>
      </c>
      <c r="F19" s="22"/>
      <c r="G19" s="139">
        <v>-29148096</v>
      </c>
      <c r="H19" s="139">
        <v>-25239435</v>
      </c>
      <c r="I19" s="22"/>
      <c r="J19" s="21"/>
    </row>
    <row r="20" spans="2:10" s="8" customFormat="1" ht="12.75">
      <c r="B20" s="20"/>
      <c r="C20" s="20"/>
      <c r="D20" s="142"/>
      <c r="E20" s="142"/>
      <c r="F20" s="24"/>
      <c r="G20" s="142"/>
      <c r="H20" s="142"/>
      <c r="I20" s="24"/>
      <c r="J20" s="21"/>
    </row>
    <row r="21" spans="2:10" s="8" customFormat="1" ht="12.75">
      <c r="B21" s="20" t="s">
        <v>169</v>
      </c>
      <c r="C21" s="20"/>
      <c r="D21" s="139">
        <f>SUM(D17:D20)</f>
        <v>3774179</v>
      </c>
      <c r="E21" s="139">
        <f>SUM(E17:E20)</f>
        <v>5469070</v>
      </c>
      <c r="F21" s="24"/>
      <c r="G21" s="139">
        <f>SUM(G17:G20)</f>
        <v>11719691</v>
      </c>
      <c r="H21" s="139">
        <f>SUM(H17:H20)</f>
        <v>13525496</v>
      </c>
      <c r="I21" s="24"/>
      <c r="J21" s="21"/>
    </row>
    <row r="22" spans="2:10" s="8" customFormat="1" ht="12.75">
      <c r="B22" s="20"/>
      <c r="C22" s="20"/>
      <c r="D22" s="139"/>
      <c r="E22" s="139"/>
      <c r="F22" s="24"/>
      <c r="G22" s="139"/>
      <c r="H22" s="139"/>
      <c r="I22" s="24"/>
      <c r="J22" s="21"/>
    </row>
    <row r="23" spans="2:10" s="8" customFormat="1" ht="12.75">
      <c r="B23" s="20" t="s">
        <v>168</v>
      </c>
      <c r="C23" s="20"/>
      <c r="D23" s="139">
        <v>125981</v>
      </c>
      <c r="E23" s="139">
        <v>51186</v>
      </c>
      <c r="F23" s="24"/>
      <c r="G23" s="139">
        <v>272548</v>
      </c>
      <c r="H23" s="139">
        <v>173405</v>
      </c>
      <c r="I23" s="24"/>
      <c r="J23" s="21"/>
    </row>
    <row r="24" spans="2:10" s="8" customFormat="1" ht="12.75">
      <c r="B24" s="20"/>
      <c r="C24" s="20"/>
      <c r="D24" s="138"/>
      <c r="E24" s="138"/>
      <c r="F24" s="24"/>
      <c r="G24" s="138"/>
      <c r="H24" s="138"/>
      <c r="I24" s="24"/>
      <c r="J24" s="21"/>
    </row>
    <row r="25" spans="2:10" s="8" customFormat="1" ht="12.75">
      <c r="B25" s="20" t="s">
        <v>167</v>
      </c>
      <c r="C25" s="20"/>
      <c r="D25" s="139">
        <v>-1434975</v>
      </c>
      <c r="E25" s="139">
        <v>-3115123</v>
      </c>
      <c r="F25" s="24"/>
      <c r="G25" s="139">
        <v>-5353496</v>
      </c>
      <c r="H25" s="138">
        <v>-7294574</v>
      </c>
      <c r="I25" s="24"/>
      <c r="J25" s="21"/>
    </row>
    <row r="26" spans="2:10" s="8" customFormat="1" ht="12.75">
      <c r="B26" s="20"/>
      <c r="C26" s="20"/>
      <c r="D26" s="138"/>
      <c r="E26" s="138"/>
      <c r="F26" s="24"/>
      <c r="G26" s="138"/>
      <c r="H26" s="138"/>
      <c r="I26" s="24"/>
      <c r="J26" s="21"/>
    </row>
    <row r="27" spans="2:10" s="8" customFormat="1" ht="12.75">
      <c r="B27" s="20" t="s">
        <v>166</v>
      </c>
      <c r="C27" s="20"/>
      <c r="D27" s="139">
        <v>-203640</v>
      </c>
      <c r="E27" s="139">
        <v>-235407</v>
      </c>
      <c r="F27" s="24"/>
      <c r="G27" s="139">
        <v>-649191</v>
      </c>
      <c r="H27" s="138">
        <v>-484786</v>
      </c>
      <c r="I27" s="24"/>
      <c r="J27" s="21"/>
    </row>
    <row r="28" spans="2:10" s="8" customFormat="1" ht="12.75">
      <c r="B28" s="20"/>
      <c r="C28" s="20"/>
      <c r="D28" s="142"/>
      <c r="E28" s="142"/>
      <c r="F28" s="24"/>
      <c r="G28" s="142"/>
      <c r="H28" s="142"/>
      <c r="I28" s="24"/>
      <c r="J28" s="21"/>
    </row>
    <row r="29" spans="2:10" s="8" customFormat="1" ht="12.75">
      <c r="B29" s="20" t="s">
        <v>120</v>
      </c>
      <c r="C29" s="20"/>
      <c r="D29" s="138">
        <f>SUM(D21:D28)</f>
        <v>2261545</v>
      </c>
      <c r="E29" s="138">
        <f>SUM(E21:E28)</f>
        <v>2169726</v>
      </c>
      <c r="F29" s="24"/>
      <c r="G29" s="138">
        <f>SUM(G21:G28)</f>
        <v>5989552</v>
      </c>
      <c r="H29" s="138">
        <f>SUM(H21:H28)</f>
        <v>5919541</v>
      </c>
      <c r="I29" s="24"/>
      <c r="J29" s="21"/>
    </row>
    <row r="30" spans="2:10" s="8" customFormat="1" ht="12.75">
      <c r="B30" s="20"/>
      <c r="C30" s="20"/>
      <c r="D30" s="138"/>
      <c r="E30" s="138"/>
      <c r="F30" s="24"/>
      <c r="G30" s="138"/>
      <c r="H30" s="138"/>
      <c r="I30" s="24"/>
      <c r="J30" s="21"/>
    </row>
    <row r="31" spans="2:10" s="8" customFormat="1" ht="12.75">
      <c r="B31" s="20" t="s">
        <v>131</v>
      </c>
      <c r="C31" s="20"/>
      <c r="D31" s="139">
        <v>4379</v>
      </c>
      <c r="E31" s="139">
        <v>-274353</v>
      </c>
      <c r="F31" s="24"/>
      <c r="G31" s="139">
        <v>-193424</v>
      </c>
      <c r="H31" s="138">
        <v>-630345</v>
      </c>
      <c r="I31" s="26"/>
      <c r="J31" s="21"/>
    </row>
    <row r="32" spans="2:10" s="8" customFormat="1" ht="12.75">
      <c r="B32" s="20"/>
      <c r="C32" s="20"/>
      <c r="D32" s="142"/>
      <c r="E32" s="142"/>
      <c r="F32" s="24"/>
      <c r="G32" s="142"/>
      <c r="H32" s="142"/>
      <c r="I32" s="24"/>
      <c r="J32" s="21"/>
    </row>
    <row r="33" spans="2:10" s="8" customFormat="1" ht="13.5" thickBot="1">
      <c r="B33" s="20" t="s">
        <v>132</v>
      </c>
      <c r="C33" s="20"/>
      <c r="D33" s="161">
        <f>SUM(D29:D32)</f>
        <v>2265924</v>
      </c>
      <c r="E33" s="161">
        <f>SUM(E29:E32)</f>
        <v>1895373</v>
      </c>
      <c r="F33" s="27"/>
      <c r="G33" s="161">
        <f>SUM(G29:G32)</f>
        <v>5796128</v>
      </c>
      <c r="H33" s="161">
        <f>SUM(H29:H32)</f>
        <v>5289196</v>
      </c>
      <c r="I33" s="27"/>
      <c r="J33" s="21"/>
    </row>
    <row r="34" spans="2:10" s="8" customFormat="1" ht="13.5" thickTop="1">
      <c r="B34" s="20"/>
      <c r="C34" s="20"/>
      <c r="D34" s="27"/>
      <c r="E34" s="27"/>
      <c r="F34" s="27"/>
      <c r="G34" s="24"/>
      <c r="H34" s="24"/>
      <c r="I34" s="27"/>
      <c r="J34" s="21"/>
    </row>
    <row r="35" spans="2:9" ht="12.75">
      <c r="B35" s="28" t="s">
        <v>165</v>
      </c>
      <c r="C35" s="28"/>
      <c r="D35" s="28"/>
      <c r="E35" s="28"/>
      <c r="F35" s="28"/>
      <c r="G35" s="28"/>
      <c r="H35" s="28"/>
      <c r="I35" s="29"/>
    </row>
    <row r="36" spans="3:9" ht="12.75">
      <c r="C36" s="46" t="s">
        <v>230</v>
      </c>
      <c r="D36" s="31">
        <f>Summary!C18</f>
        <v>1.08</v>
      </c>
      <c r="E36" s="31">
        <f>Summary!D18</f>
        <v>0.99</v>
      </c>
      <c r="F36" s="32"/>
      <c r="G36" s="31">
        <f>Summary!F18</f>
        <v>2.87</v>
      </c>
      <c r="H36" s="31">
        <f>Summary!G18</f>
        <v>2.76</v>
      </c>
      <c r="I36" s="33"/>
    </row>
    <row r="37" spans="3:10" s="36" customFormat="1" ht="13.5" thickBot="1">
      <c r="C37" s="46" t="s">
        <v>164</v>
      </c>
      <c r="D37" s="80" t="s">
        <v>44</v>
      </c>
      <c r="E37" s="80" t="s">
        <v>44</v>
      </c>
      <c r="F37" s="34"/>
      <c r="G37" s="80" t="s">
        <v>44</v>
      </c>
      <c r="H37" s="80" t="s">
        <v>44</v>
      </c>
      <c r="I37" s="35"/>
      <c r="J37" s="151"/>
    </row>
    <row r="38" spans="3:10" s="36" customFormat="1" ht="29.25" customHeight="1" thickTop="1">
      <c r="C38" s="205"/>
      <c r="D38" s="205"/>
      <c r="E38" s="205"/>
      <c r="F38" s="205"/>
      <c r="G38" s="205"/>
      <c r="H38" s="205"/>
      <c r="I38" s="205"/>
      <c r="J38" s="151"/>
    </row>
    <row r="39" spans="3:8" ht="12.75">
      <c r="C39" s="36"/>
      <c r="D39" s="31"/>
      <c r="E39" s="31"/>
      <c r="G39" s="31"/>
      <c r="H39" s="31"/>
    </row>
    <row r="40" spans="4:8" ht="12.75">
      <c r="D40" s="189"/>
      <c r="E40" s="189"/>
      <c r="G40" s="189"/>
      <c r="H40" s="189"/>
    </row>
    <row r="41" spans="3:8" ht="12.75">
      <c r="C41" s="147"/>
      <c r="D41" s="189"/>
      <c r="E41" s="189"/>
      <c r="G41" s="189"/>
      <c r="H41" s="189"/>
    </row>
    <row r="42" ht="12.75">
      <c r="C42" s="148"/>
    </row>
    <row r="43" ht="12.75">
      <c r="C43" s="148"/>
    </row>
    <row r="44" ht="12.75">
      <c r="C44" s="148"/>
    </row>
  </sheetData>
  <mergeCells count="9">
    <mergeCell ref="B1:H1"/>
    <mergeCell ref="B3:H3"/>
    <mergeCell ref="C38:I38"/>
    <mergeCell ref="B2:H2"/>
    <mergeCell ref="C5:H5"/>
    <mergeCell ref="D10:E10"/>
    <mergeCell ref="G10:H10"/>
    <mergeCell ref="B6:H6"/>
    <mergeCell ref="B7:H7"/>
  </mergeCells>
  <printOptions horizontalCentered="1"/>
  <pageMargins left="0.75" right="0.5" top="1" bottom="0.5" header="0.5" footer="0.5"/>
  <pageSetup fitToHeight="1"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workbookViewId="0" topLeftCell="A19">
      <selection activeCell="B48" sqref="B48"/>
    </sheetView>
  </sheetViews>
  <sheetFormatPr defaultColWidth="9.140625" defaultRowHeight="12.75"/>
  <cols>
    <col min="1" max="1" width="1.7109375" style="8" customWidth="1"/>
    <col min="2" max="2" width="2.7109375" style="8" customWidth="1"/>
    <col min="3" max="3" width="37.00390625" style="8" customWidth="1"/>
    <col min="4" max="5" width="12.7109375" style="8" customWidth="1"/>
    <col min="6" max="6" width="19.28125" style="8" bestFit="1" customWidth="1"/>
    <col min="7" max="8" width="12.7109375" style="8" customWidth="1"/>
    <col min="9" max="16384" width="9.140625" style="8" customWidth="1"/>
  </cols>
  <sheetData>
    <row r="1" spans="2:8" ht="15.75">
      <c r="B1" s="200" t="s">
        <v>163</v>
      </c>
      <c r="C1" s="200"/>
      <c r="D1" s="200"/>
      <c r="E1" s="200"/>
      <c r="F1" s="200"/>
      <c r="G1" s="200"/>
      <c r="H1" s="200"/>
    </row>
    <row r="2" spans="2:8" ht="12.75">
      <c r="B2" s="204" t="s">
        <v>162</v>
      </c>
      <c r="C2" s="204"/>
      <c r="D2" s="204"/>
      <c r="E2" s="204"/>
      <c r="F2" s="204"/>
      <c r="G2" s="204"/>
      <c r="H2" s="204"/>
    </row>
    <row r="3" spans="2:8" ht="12.75">
      <c r="B3" s="201" t="s">
        <v>32</v>
      </c>
      <c r="C3" s="201"/>
      <c r="D3" s="201"/>
      <c r="E3" s="201"/>
      <c r="F3" s="201"/>
      <c r="G3" s="201"/>
      <c r="H3" s="201"/>
    </row>
    <row r="4" spans="3:7" ht="12.75">
      <c r="C4" s="12"/>
      <c r="D4" s="12"/>
      <c r="E4" s="12"/>
      <c r="F4" s="12"/>
      <c r="G4" s="12"/>
    </row>
    <row r="5" ht="12.75">
      <c r="E5" s="12"/>
    </row>
    <row r="6" spans="2:8" ht="12.75">
      <c r="B6" s="204" t="s">
        <v>62</v>
      </c>
      <c r="C6" s="204"/>
      <c r="D6" s="204"/>
      <c r="E6" s="204"/>
      <c r="F6" s="204"/>
      <c r="G6" s="204"/>
      <c r="H6" s="204"/>
    </row>
    <row r="7" spans="2:8" ht="12.75">
      <c r="B7" s="204" t="s">
        <v>260</v>
      </c>
      <c r="C7" s="204"/>
      <c r="D7" s="204"/>
      <c r="E7" s="204"/>
      <c r="F7" s="204"/>
      <c r="G7" s="204"/>
      <c r="H7" s="204"/>
    </row>
    <row r="8" spans="2:8" ht="12.75">
      <c r="B8" s="203" t="s">
        <v>33</v>
      </c>
      <c r="C8" s="203"/>
      <c r="D8" s="203"/>
      <c r="E8" s="203"/>
      <c r="F8" s="203"/>
      <c r="G8" s="203"/>
      <c r="H8" s="203"/>
    </row>
    <row r="9" spans="3:7" ht="12.75">
      <c r="C9" s="2"/>
      <c r="D9" s="2"/>
      <c r="E9" s="2"/>
      <c r="F9" s="2"/>
      <c r="G9" s="2"/>
    </row>
    <row r="10" spans="3:7" ht="12.75">
      <c r="C10" s="6"/>
      <c r="D10" s="6"/>
      <c r="E10" s="6"/>
      <c r="F10" s="6"/>
      <c r="G10" s="6"/>
    </row>
    <row r="11" spans="3:7" ht="12.75">
      <c r="C11" s="6"/>
      <c r="E11" s="204" t="s">
        <v>63</v>
      </c>
      <c r="F11" s="204"/>
      <c r="G11" s="6" t="s">
        <v>64</v>
      </c>
    </row>
    <row r="12" spans="3:8" ht="12.75">
      <c r="C12" s="6"/>
      <c r="D12" s="6" t="s">
        <v>134</v>
      </c>
      <c r="E12" s="6" t="s">
        <v>134</v>
      </c>
      <c r="F12" s="6" t="s">
        <v>214</v>
      </c>
      <c r="G12" s="6" t="s">
        <v>138</v>
      </c>
      <c r="H12" s="6"/>
    </row>
    <row r="13" spans="3:8" ht="12.75">
      <c r="C13" s="6"/>
      <c r="D13" s="6" t="s">
        <v>135</v>
      </c>
      <c r="E13" s="6" t="s">
        <v>136</v>
      </c>
      <c r="F13" s="2" t="s">
        <v>215</v>
      </c>
      <c r="G13" s="6" t="s">
        <v>137</v>
      </c>
      <c r="H13" s="6" t="s">
        <v>65</v>
      </c>
    </row>
    <row r="14" spans="3:8" ht="12.75">
      <c r="C14" s="6"/>
      <c r="D14" s="38" t="s">
        <v>42</v>
      </c>
      <c r="E14" s="38" t="s">
        <v>42</v>
      </c>
      <c r="F14" s="38" t="s">
        <v>42</v>
      </c>
      <c r="G14" s="38" t="s">
        <v>42</v>
      </c>
      <c r="H14" s="38" t="s">
        <v>42</v>
      </c>
    </row>
    <row r="15" ht="12.75">
      <c r="E15" s="39"/>
    </row>
    <row r="16" spans="2:5" ht="12.75">
      <c r="B16" s="68" t="s">
        <v>261</v>
      </c>
      <c r="C16" s="40"/>
      <c r="E16" s="39"/>
    </row>
    <row r="17" ht="12.75">
      <c r="E17" s="39"/>
    </row>
    <row r="18" spans="2:8" ht="12.75">
      <c r="B18" s="8" t="s">
        <v>227</v>
      </c>
      <c r="D18" s="21">
        <v>19166667</v>
      </c>
      <c r="E18" s="41">
        <v>1978308</v>
      </c>
      <c r="F18" s="21">
        <v>134892</v>
      </c>
      <c r="G18" s="21">
        <v>13248911</v>
      </c>
      <c r="H18" s="21">
        <f>SUM(D18:G18)</f>
        <v>34528778</v>
      </c>
    </row>
    <row r="19" spans="4:8" ht="12.75">
      <c r="D19" s="43"/>
      <c r="E19" s="21"/>
      <c r="F19" s="21"/>
      <c r="G19" s="21"/>
      <c r="H19" s="21"/>
    </row>
    <row r="20" spans="2:8" ht="12.75">
      <c r="B20" s="8" t="s">
        <v>237</v>
      </c>
      <c r="D20" s="43">
        <v>1469000</v>
      </c>
      <c r="E20" s="21">
        <v>2644200</v>
      </c>
      <c r="F20" s="21">
        <v>0</v>
      </c>
      <c r="G20" s="21">
        <v>0</v>
      </c>
      <c r="H20" s="21">
        <f>SUM(D20:G20)</f>
        <v>4113200</v>
      </c>
    </row>
    <row r="21" spans="4:8" ht="12.75">
      <c r="D21" s="43"/>
      <c r="E21" s="21"/>
      <c r="F21" s="21"/>
      <c r="G21" s="21"/>
      <c r="H21" s="21"/>
    </row>
    <row r="22" spans="2:8" ht="12.75">
      <c r="B22" s="8" t="s">
        <v>265</v>
      </c>
      <c r="D22" s="43">
        <v>2420624</v>
      </c>
      <c r="E22" s="21">
        <v>4115062</v>
      </c>
      <c r="F22" s="21"/>
      <c r="G22" s="21"/>
      <c r="H22" s="21">
        <f>SUM(D22:G22)</f>
        <v>6535686</v>
      </c>
    </row>
    <row r="23" spans="4:8" ht="12.75">
      <c r="D23" s="43"/>
      <c r="E23" s="21"/>
      <c r="F23" s="21"/>
      <c r="G23" s="21"/>
      <c r="H23" s="21"/>
    </row>
    <row r="24" spans="2:8" ht="12.75">
      <c r="B24" s="8" t="s">
        <v>207</v>
      </c>
      <c r="D24" s="162">
        <v>0</v>
      </c>
      <c r="E24" s="163">
        <v>0</v>
      </c>
      <c r="F24" s="72">
        <v>-24258</v>
      </c>
      <c r="G24" s="72">
        <v>0</v>
      </c>
      <c r="H24" s="73">
        <f>SUM(D24:G24)</f>
        <v>-24258</v>
      </c>
    </row>
    <row r="25" spans="4:8" ht="12.75">
      <c r="D25" s="154"/>
      <c r="E25" s="24"/>
      <c r="F25" s="24"/>
      <c r="G25" s="24"/>
      <c r="H25" s="155"/>
    </row>
    <row r="26" spans="2:8" ht="12.75">
      <c r="B26" s="8" t="s">
        <v>130</v>
      </c>
      <c r="D26" s="69">
        <v>0</v>
      </c>
      <c r="E26" s="70">
        <v>0</v>
      </c>
      <c r="F26" s="156">
        <v>0</v>
      </c>
      <c r="G26" s="23">
        <f>'Consolidated IS'!G33</f>
        <v>5796128</v>
      </c>
      <c r="H26" s="71">
        <f>SUM(D26:G26)</f>
        <v>5796128</v>
      </c>
    </row>
    <row r="27" spans="2:8" ht="12.75">
      <c r="B27" s="8" t="s">
        <v>200</v>
      </c>
      <c r="D27" s="164">
        <f>SUM(D24:D26)</f>
        <v>0</v>
      </c>
      <c r="E27" s="165">
        <f>SUM(E24:E26)</f>
        <v>0</v>
      </c>
      <c r="F27" s="165">
        <f>SUM(F24:F26)</f>
        <v>-24258</v>
      </c>
      <c r="G27" s="165">
        <f>SUM(G24:G26)</f>
        <v>5796128</v>
      </c>
      <c r="H27" s="166">
        <f>SUM(H24:H26)</f>
        <v>5771870</v>
      </c>
    </row>
    <row r="28" spans="4:8" ht="12.75">
      <c r="D28" s="25"/>
      <c r="E28" s="25"/>
      <c r="F28" s="25"/>
      <c r="G28" s="25"/>
      <c r="H28" s="25"/>
    </row>
    <row r="29" spans="2:8" ht="12.75">
      <c r="B29" s="145" t="s">
        <v>235</v>
      </c>
      <c r="D29" s="25">
        <v>0</v>
      </c>
      <c r="E29" s="25">
        <v>0</v>
      </c>
      <c r="F29" s="25">
        <v>0</v>
      </c>
      <c r="G29" s="25">
        <v>-1238140</v>
      </c>
      <c r="H29" s="21">
        <f>SUM(D29:G29)</f>
        <v>-1238140</v>
      </c>
    </row>
    <row r="30" spans="4:8" ht="12.75">
      <c r="D30" s="22"/>
      <c r="E30" s="42"/>
      <c r="F30" s="22"/>
      <c r="G30" s="21"/>
      <c r="H30" s="21"/>
    </row>
    <row r="31" spans="2:8" ht="13.5" thickBot="1">
      <c r="B31" s="3" t="s">
        <v>264</v>
      </c>
      <c r="C31" s="40"/>
      <c r="D31" s="131">
        <f>SUM(D18:D30)-D27</f>
        <v>23056291</v>
      </c>
      <c r="E31" s="131">
        <f>SUM(E18:E30)-E27</f>
        <v>8737570</v>
      </c>
      <c r="F31" s="131">
        <f>SUM(F18:F30)-F27</f>
        <v>110634</v>
      </c>
      <c r="G31" s="131">
        <f>SUM(G18:G30)-G27</f>
        <v>17806899</v>
      </c>
      <c r="H31" s="131">
        <f>SUM(H18:H30)-H27</f>
        <v>49711394</v>
      </c>
    </row>
    <row r="32" ht="12.75">
      <c r="E32" s="39"/>
    </row>
    <row r="33" ht="12.75">
      <c r="E33" s="39"/>
    </row>
    <row r="34" spans="5:6" ht="12.75">
      <c r="E34" s="39"/>
      <c r="F34" s="136"/>
    </row>
    <row r="35" ht="12.75">
      <c r="E35" s="39"/>
    </row>
    <row r="36" spans="2:5" ht="12.75">
      <c r="B36" s="68" t="s">
        <v>262</v>
      </c>
      <c r="C36" s="40"/>
      <c r="E36" s="39"/>
    </row>
    <row r="37" ht="12.75">
      <c r="E37" s="39"/>
    </row>
    <row r="38" spans="2:8" ht="12.75">
      <c r="B38" s="8" t="s">
        <v>158</v>
      </c>
      <c r="D38" s="139">
        <v>11500000</v>
      </c>
      <c r="E38" s="160">
        <v>9718685</v>
      </c>
      <c r="F38" s="139">
        <v>-247739</v>
      </c>
      <c r="G38" s="139">
        <v>8314894</v>
      </c>
      <c r="H38" s="21">
        <f>SUM(D38:G38)</f>
        <v>29285840</v>
      </c>
    </row>
    <row r="39" spans="4:8" ht="12.75">
      <c r="D39" s="43"/>
      <c r="E39" s="21"/>
      <c r="F39" s="21"/>
      <c r="G39" s="21"/>
      <c r="H39" s="21"/>
    </row>
    <row r="40" spans="2:8" ht="12.75">
      <c r="B40" s="8" t="s">
        <v>207</v>
      </c>
      <c r="D40" s="167">
        <v>0</v>
      </c>
      <c r="E40" s="168">
        <v>0</v>
      </c>
      <c r="F40" s="153">
        <v>304001</v>
      </c>
      <c r="G40" s="153">
        <v>0</v>
      </c>
      <c r="H40" s="73">
        <f>SUM(D40:G40)</f>
        <v>304001</v>
      </c>
    </row>
    <row r="41" spans="4:8" ht="12.75">
      <c r="D41" s="132"/>
      <c r="E41" s="25"/>
      <c r="F41" s="25"/>
      <c r="G41" s="25"/>
      <c r="H41" s="133"/>
    </row>
    <row r="42" spans="2:8" ht="12.75">
      <c r="B42" s="8" t="s">
        <v>130</v>
      </c>
      <c r="D42" s="74">
        <v>0</v>
      </c>
      <c r="E42" s="23">
        <v>0</v>
      </c>
      <c r="F42" s="23">
        <v>0</v>
      </c>
      <c r="G42" s="23">
        <f>'Consolidated IS'!H33</f>
        <v>5289196</v>
      </c>
      <c r="H42" s="71">
        <f>SUM(D42:G42)</f>
        <v>5289196</v>
      </c>
    </row>
    <row r="43" spans="2:8" ht="12.75">
      <c r="B43" s="8" t="s">
        <v>200</v>
      </c>
      <c r="D43" s="164">
        <f>SUM(D40:D42)</f>
        <v>0</v>
      </c>
      <c r="E43" s="165">
        <f>SUM(E40:E42)</f>
        <v>0</v>
      </c>
      <c r="F43" s="165">
        <f>SUM(F40:F42)</f>
        <v>304001</v>
      </c>
      <c r="G43" s="165">
        <f>SUM(G40:G42)</f>
        <v>5289196</v>
      </c>
      <c r="H43" s="166">
        <f>SUM(H40:H42)</f>
        <v>5593197</v>
      </c>
    </row>
    <row r="44" spans="4:8" ht="12.75">
      <c r="D44" s="43"/>
      <c r="E44" s="21"/>
      <c r="F44" s="21"/>
      <c r="G44" s="21"/>
      <c r="H44" s="21"/>
    </row>
    <row r="45" spans="2:8" ht="12.75">
      <c r="B45" s="145" t="s">
        <v>231</v>
      </c>
      <c r="D45" s="43">
        <v>0</v>
      </c>
      <c r="E45" s="21">
        <v>0</v>
      </c>
      <c r="F45" s="21">
        <v>0</v>
      </c>
      <c r="G45" s="21">
        <v>-1150000</v>
      </c>
      <c r="H45" s="21">
        <f>SUM(D45:G45)</f>
        <v>-1150000</v>
      </c>
    </row>
    <row r="46" spans="4:8" ht="12.75">
      <c r="D46" s="43"/>
      <c r="E46" s="21"/>
      <c r="F46" s="21"/>
      <c r="G46" s="21"/>
      <c r="H46" s="21"/>
    </row>
    <row r="47" spans="2:8" ht="13.5" thickBot="1">
      <c r="B47" s="3" t="s">
        <v>266</v>
      </c>
      <c r="C47" s="40"/>
      <c r="D47" s="61">
        <f>SUM(D38:D46)-D43</f>
        <v>11500000</v>
      </c>
      <c r="E47" s="61">
        <f>SUM(E38:E46)-E43</f>
        <v>9718685</v>
      </c>
      <c r="F47" s="61">
        <f>SUM(F38:F46)-F43</f>
        <v>56262</v>
      </c>
      <c r="G47" s="61">
        <f>SUM(G38:G46)-G43</f>
        <v>12454090</v>
      </c>
      <c r="H47" s="61">
        <f>SUM(H38:H46)-H43</f>
        <v>33729037</v>
      </c>
    </row>
    <row r="48" spans="4:6" ht="12.75">
      <c r="D48" s="44"/>
      <c r="F48" s="45"/>
    </row>
    <row r="49" spans="2:8" ht="12.75">
      <c r="B49" s="145" t="s">
        <v>234</v>
      </c>
      <c r="C49" s="207" t="s">
        <v>236</v>
      </c>
      <c r="D49" s="207"/>
      <c r="E49" s="207"/>
      <c r="F49" s="207"/>
      <c r="G49" s="207"/>
      <c r="H49" s="207"/>
    </row>
    <row r="50" spans="2:8" ht="12.75">
      <c r="B50" s="145" t="s">
        <v>232</v>
      </c>
      <c r="C50" s="207" t="s">
        <v>233</v>
      </c>
      <c r="D50" s="207"/>
      <c r="E50" s="207"/>
      <c r="F50" s="207"/>
      <c r="G50" s="207"/>
      <c r="H50" s="207"/>
    </row>
  </sheetData>
  <mergeCells count="9">
    <mergeCell ref="C50:H50"/>
    <mergeCell ref="B1:H1"/>
    <mergeCell ref="B3:H3"/>
    <mergeCell ref="B2:H2"/>
    <mergeCell ref="C49:H49"/>
    <mergeCell ref="E11:F11"/>
    <mergeCell ref="B8:H8"/>
    <mergeCell ref="B6:H6"/>
    <mergeCell ref="B7:H7"/>
  </mergeCells>
  <printOptions horizontalCentered="1"/>
  <pageMargins left="0.75" right="0.5" top="1" bottom="0.5" header="0.5" footer="0.5"/>
  <pageSetup fitToHeight="1" fitToWidth="1" horizontalDpi="300" verticalDpi="3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SheetLayoutView="75" workbookViewId="0" topLeftCell="A31">
      <selection activeCell="I44" sqref="I44"/>
    </sheetView>
  </sheetViews>
  <sheetFormatPr defaultColWidth="9.140625" defaultRowHeight="12.75"/>
  <cols>
    <col min="1" max="1" width="1.7109375" style="8" customWidth="1"/>
    <col min="2" max="2" width="2.7109375" style="8" customWidth="1"/>
    <col min="3" max="3" width="48.7109375" style="8" customWidth="1"/>
    <col min="4" max="5" width="17.7109375" style="8" customWidth="1"/>
    <col min="6" max="16384" width="9.140625" style="8" customWidth="1"/>
  </cols>
  <sheetData>
    <row r="1" spans="2:5" ht="15.75">
      <c r="B1" s="200" t="s">
        <v>163</v>
      </c>
      <c r="C1" s="200"/>
      <c r="D1" s="200"/>
      <c r="E1" s="200"/>
    </row>
    <row r="2" spans="2:5" ht="12.75">
      <c r="B2" s="204" t="s">
        <v>162</v>
      </c>
      <c r="C2" s="204"/>
      <c r="D2" s="204"/>
      <c r="E2" s="204"/>
    </row>
    <row r="3" spans="2:5" ht="12.75">
      <c r="B3" s="201" t="s">
        <v>32</v>
      </c>
      <c r="C3" s="201"/>
      <c r="D3" s="201"/>
      <c r="E3" s="201"/>
    </row>
    <row r="4" spans="2:5" ht="12.75">
      <c r="B4" s="204"/>
      <c r="C4" s="204"/>
      <c r="D4" s="204"/>
      <c r="E4" s="204"/>
    </row>
    <row r="5" spans="2:5" ht="12.75">
      <c r="B5" s="204" t="s">
        <v>52</v>
      </c>
      <c r="C5" s="204"/>
      <c r="D5" s="204"/>
      <c r="E5" s="204"/>
    </row>
    <row r="6" spans="1:7" ht="12.75">
      <c r="A6" s="7"/>
      <c r="B6" s="204" t="s">
        <v>260</v>
      </c>
      <c r="C6" s="204"/>
      <c r="D6" s="204"/>
      <c r="E6" s="204"/>
      <c r="F6" s="7"/>
      <c r="G6" s="7"/>
    </row>
    <row r="7" spans="2:5" ht="12.75">
      <c r="B7" s="203" t="s">
        <v>33</v>
      </c>
      <c r="C7" s="203"/>
      <c r="D7" s="203"/>
      <c r="E7" s="203"/>
    </row>
    <row r="8" spans="2:5" ht="12.75">
      <c r="B8" s="12"/>
      <c r="C8" s="12"/>
      <c r="D8" s="12"/>
      <c r="E8" s="12"/>
    </row>
    <row r="9" spans="2:5" ht="12.75">
      <c r="B9" s="6"/>
      <c r="C9" s="6"/>
      <c r="D9" s="6" t="s">
        <v>34</v>
      </c>
      <c r="E9" s="6" t="s">
        <v>35</v>
      </c>
    </row>
    <row r="10" spans="4:5" ht="12.75">
      <c r="D10" s="6" t="s">
        <v>36</v>
      </c>
      <c r="E10" s="6" t="s">
        <v>37</v>
      </c>
    </row>
    <row r="11" spans="4:5" ht="12.75">
      <c r="D11" s="6" t="s">
        <v>40</v>
      </c>
      <c r="E11" s="6" t="s">
        <v>41</v>
      </c>
    </row>
    <row r="12" spans="4:5" ht="12.75">
      <c r="D12" s="62">
        <f>'Consolidated IS'!G14</f>
        <v>39355</v>
      </c>
      <c r="E12" s="62">
        <f>'Consolidated IS'!H14</f>
        <v>38990</v>
      </c>
    </row>
    <row r="13" spans="4:5" ht="12.75">
      <c r="D13" s="63" t="s">
        <v>42</v>
      </c>
      <c r="E13" s="16" t="s">
        <v>42</v>
      </c>
    </row>
    <row r="14" spans="2:5" ht="12.75">
      <c r="B14" s="40" t="s">
        <v>152</v>
      </c>
      <c r="C14" s="40"/>
      <c r="D14" s="25"/>
      <c r="E14" s="25"/>
    </row>
    <row r="15" spans="3:5" ht="12.75">
      <c r="C15" s="64" t="s">
        <v>120</v>
      </c>
      <c r="D15" s="43">
        <f>'Consolidated IS'!G29</f>
        <v>5989552</v>
      </c>
      <c r="E15" s="43">
        <f>'Consolidated IS'!H29</f>
        <v>5919541</v>
      </c>
    </row>
    <row r="16" spans="4:5" ht="12.75">
      <c r="D16" s="25"/>
      <c r="E16" s="25"/>
    </row>
    <row r="17" spans="3:5" ht="12.75">
      <c r="C17" s="5" t="s">
        <v>160</v>
      </c>
      <c r="D17" s="25"/>
      <c r="E17" s="25"/>
    </row>
    <row r="18" spans="3:5" ht="12.75">
      <c r="C18" s="8" t="s">
        <v>217</v>
      </c>
      <c r="D18" s="138">
        <v>2840838</v>
      </c>
      <c r="E18" s="138">
        <v>1897070</v>
      </c>
    </row>
    <row r="19" spans="3:5" ht="12.75">
      <c r="C19" s="8" t="s">
        <v>155</v>
      </c>
      <c r="D19" s="138">
        <v>649191</v>
      </c>
      <c r="E19" s="138">
        <v>462102</v>
      </c>
    </row>
    <row r="20" spans="3:5" ht="12.75">
      <c r="C20" s="8" t="s">
        <v>268</v>
      </c>
      <c r="D20" s="138">
        <v>-184407</v>
      </c>
      <c r="E20" s="25">
        <v>-6580</v>
      </c>
    </row>
    <row r="21" spans="3:5" ht="12.75">
      <c r="C21" s="145" t="s">
        <v>239</v>
      </c>
      <c r="D21" s="138">
        <v>2916</v>
      </c>
      <c r="E21" s="25">
        <v>208</v>
      </c>
    </row>
    <row r="22" spans="3:5" ht="12.75">
      <c r="C22" s="8" t="s">
        <v>240</v>
      </c>
      <c r="D22" s="138">
        <v>-206876</v>
      </c>
      <c r="E22" s="25">
        <v>0</v>
      </c>
    </row>
    <row r="23" spans="3:5" ht="12.75">
      <c r="C23" s="8" t="s">
        <v>53</v>
      </c>
      <c r="D23" s="142">
        <v>-208117</v>
      </c>
      <c r="E23" s="142">
        <v>-105222</v>
      </c>
    </row>
    <row r="24" spans="2:5" ht="12.75">
      <c r="B24" s="8" t="s">
        <v>54</v>
      </c>
      <c r="D24" s="138">
        <f>SUM(D15:D23)</f>
        <v>8883097</v>
      </c>
      <c r="E24" s="67">
        <f>SUM(E15:E23)</f>
        <v>8167119</v>
      </c>
    </row>
    <row r="25" spans="4:5" ht="12.75">
      <c r="D25" s="25"/>
      <c r="E25" s="25"/>
    </row>
    <row r="26" spans="2:5" ht="12.75">
      <c r="B26" s="8" t="s">
        <v>55</v>
      </c>
      <c r="D26" s="25"/>
      <c r="E26" s="25"/>
    </row>
    <row r="27" spans="3:5" ht="12.75">
      <c r="C27" s="8" t="s">
        <v>10</v>
      </c>
      <c r="D27" s="25">
        <v>1132578</v>
      </c>
      <c r="E27" s="138">
        <v>-849117</v>
      </c>
    </row>
    <row r="28" spans="3:5" ht="12.75">
      <c r="C28" s="8" t="s">
        <v>11</v>
      </c>
      <c r="D28" s="25">
        <v>-2797332</v>
      </c>
      <c r="E28" s="138">
        <v>-975540</v>
      </c>
    </row>
    <row r="29" spans="3:5" ht="12.75">
      <c r="C29" s="8" t="s">
        <v>12</v>
      </c>
      <c r="D29" s="142">
        <v>54902</v>
      </c>
      <c r="E29" s="142">
        <v>4149169</v>
      </c>
    </row>
    <row r="30" spans="2:5" ht="12.75">
      <c r="B30" s="8" t="s">
        <v>151</v>
      </c>
      <c r="D30" s="67">
        <f>SUM(D24:D29)</f>
        <v>7273245</v>
      </c>
      <c r="E30" s="67">
        <f>SUM(E24:E29)</f>
        <v>10491631</v>
      </c>
    </row>
    <row r="31" spans="3:5" ht="12.75">
      <c r="C31" s="145" t="s">
        <v>218</v>
      </c>
      <c r="D31" s="138">
        <v>305636.2</v>
      </c>
      <c r="E31" s="25">
        <v>147278</v>
      </c>
    </row>
    <row r="32" spans="3:5" ht="12.75">
      <c r="C32" s="8" t="s">
        <v>56</v>
      </c>
      <c r="D32" s="138">
        <v>-499452</v>
      </c>
      <c r="E32" s="138">
        <v>-595261</v>
      </c>
    </row>
    <row r="33" spans="2:5" ht="12.75">
      <c r="B33" s="8" t="s">
        <v>150</v>
      </c>
      <c r="D33" s="153">
        <f>SUM(D30:D32)</f>
        <v>7079429.2</v>
      </c>
      <c r="E33" s="76">
        <f>SUM(E30:E32)</f>
        <v>10043648</v>
      </c>
    </row>
    <row r="34" spans="4:5" ht="12.75">
      <c r="D34" s="65"/>
      <c r="E34" s="65"/>
    </row>
    <row r="35" spans="2:5" ht="12.75">
      <c r="B35" s="40" t="s">
        <v>153</v>
      </c>
      <c r="D35" s="25"/>
      <c r="E35" s="25"/>
    </row>
    <row r="36" spans="3:5" ht="12.75">
      <c r="C36" s="8" t="s">
        <v>58</v>
      </c>
      <c r="D36" s="190">
        <v>-2016287</v>
      </c>
      <c r="E36" s="170">
        <v>-5774389</v>
      </c>
    </row>
    <row r="37" spans="3:5" ht="12.75">
      <c r="C37" s="8" t="s">
        <v>161</v>
      </c>
      <c r="D37" s="169">
        <v>208117</v>
      </c>
      <c r="E37" s="57">
        <v>105222</v>
      </c>
    </row>
    <row r="38" spans="3:5" ht="12.75">
      <c r="C38" s="8" t="s">
        <v>194</v>
      </c>
      <c r="D38" s="134">
        <v>354000</v>
      </c>
      <c r="E38" s="179">
        <v>6800</v>
      </c>
    </row>
    <row r="39" spans="2:5" ht="12.75">
      <c r="B39" s="8" t="s">
        <v>159</v>
      </c>
      <c r="D39" s="25">
        <f>SUM(D36:D38)</f>
        <v>-1454170</v>
      </c>
      <c r="E39" s="67">
        <f>SUM(E36:E38)</f>
        <v>-5662367</v>
      </c>
    </row>
    <row r="40" spans="4:5" ht="12.75">
      <c r="D40" s="25"/>
      <c r="E40" s="25"/>
    </row>
    <row r="41" spans="2:5" ht="12.75">
      <c r="B41" s="40" t="s">
        <v>154</v>
      </c>
      <c r="D41" s="65"/>
      <c r="E41" s="65"/>
    </row>
    <row r="42" spans="3:5" ht="12.75">
      <c r="C42" s="8" t="s">
        <v>57</v>
      </c>
      <c r="D42" s="170">
        <v>-649191</v>
      </c>
      <c r="E42" s="75">
        <v>-462102</v>
      </c>
    </row>
    <row r="43" spans="3:5" ht="12.75">
      <c r="C43" s="8" t="s">
        <v>79</v>
      </c>
      <c r="D43" s="172">
        <v>-2388140</v>
      </c>
      <c r="E43" s="57">
        <v>-1150000</v>
      </c>
    </row>
    <row r="44" spans="3:5" ht="12.75">
      <c r="C44" s="8" t="s">
        <v>241</v>
      </c>
      <c r="D44" s="172">
        <v>770263</v>
      </c>
      <c r="E44" s="57">
        <v>0</v>
      </c>
    </row>
    <row r="45" spans="3:5" ht="12.75">
      <c r="C45" s="8" t="s">
        <v>269</v>
      </c>
      <c r="D45" s="180">
        <v>4113200</v>
      </c>
      <c r="E45" s="57">
        <v>0</v>
      </c>
    </row>
    <row r="46" spans="3:5" ht="12.75">
      <c r="C46" s="8" t="s">
        <v>14</v>
      </c>
      <c r="D46" s="57">
        <v>-1451786</v>
      </c>
      <c r="E46" s="172">
        <v>-409180</v>
      </c>
    </row>
    <row r="47" spans="3:5" ht="12.75">
      <c r="C47" s="8" t="s">
        <v>13</v>
      </c>
      <c r="D47" s="57">
        <v>-2457852</v>
      </c>
      <c r="E47" s="180">
        <v>-2166881</v>
      </c>
    </row>
    <row r="48" spans="3:5" ht="12.75">
      <c r="C48" s="145" t="s">
        <v>219</v>
      </c>
      <c r="D48" s="134">
        <v>-368000</v>
      </c>
      <c r="E48" s="134">
        <v>569000</v>
      </c>
    </row>
    <row r="49" spans="2:5" ht="12.75">
      <c r="B49" s="8" t="s">
        <v>228</v>
      </c>
      <c r="D49" s="72">
        <f>SUM(D42:D48)</f>
        <v>-2431506</v>
      </c>
      <c r="E49" s="76">
        <f>SUM(E42:E48)</f>
        <v>-3619163</v>
      </c>
    </row>
    <row r="50" spans="4:5" ht="12.75">
      <c r="D50" s="67"/>
      <c r="E50" s="67"/>
    </row>
    <row r="51" spans="2:5" ht="12.75">
      <c r="B51" s="3" t="s">
        <v>181</v>
      </c>
      <c r="D51" s="25">
        <v>55346</v>
      </c>
      <c r="E51" s="67">
        <v>56262</v>
      </c>
    </row>
    <row r="52" spans="4:5" ht="12.75">
      <c r="D52" s="23"/>
      <c r="E52" s="23"/>
    </row>
    <row r="53" spans="2:5" ht="12.75">
      <c r="B53" s="3" t="s">
        <v>229</v>
      </c>
      <c r="C53" s="3"/>
      <c r="D53" s="25">
        <f>D33+D39+D49+D51</f>
        <v>3249099.2</v>
      </c>
      <c r="E53" s="25">
        <f>E33+E39+E49+E51</f>
        <v>818380</v>
      </c>
    </row>
    <row r="54" spans="2:5" ht="12.75">
      <c r="B54" s="3"/>
      <c r="C54" s="3"/>
      <c r="D54" s="25"/>
      <c r="E54" s="25"/>
    </row>
    <row r="55" spans="2:5" ht="12.75">
      <c r="B55" s="3" t="s">
        <v>59</v>
      </c>
      <c r="C55" s="3"/>
      <c r="D55" s="25">
        <v>10263583</v>
      </c>
      <c r="E55" s="25">
        <v>6133203</v>
      </c>
    </row>
    <row r="56" spans="2:5" ht="12.75">
      <c r="B56" s="3"/>
      <c r="C56" s="3"/>
      <c r="D56" s="25"/>
      <c r="E56" s="25"/>
    </row>
    <row r="57" spans="2:5" ht="13.5" thickBot="1">
      <c r="B57" s="3" t="s">
        <v>60</v>
      </c>
      <c r="C57" s="3"/>
      <c r="D57" s="77">
        <f>SUM(D53:D56)</f>
        <v>13512682.2</v>
      </c>
      <c r="E57" s="135">
        <f>SUM(E53:E55)</f>
        <v>6951583</v>
      </c>
    </row>
    <row r="58" spans="2:5" ht="13.5" thickTop="1">
      <c r="B58" s="40"/>
      <c r="D58" s="65"/>
      <c r="E58" s="65"/>
    </row>
    <row r="59" spans="2:5" ht="12.75">
      <c r="B59" s="81" t="s">
        <v>61</v>
      </c>
      <c r="D59" s="65"/>
      <c r="E59" s="65"/>
    </row>
    <row r="60" spans="2:5" ht="12.75">
      <c r="B60" s="8" t="s">
        <v>48</v>
      </c>
      <c r="D60" s="67">
        <f>'Balance Sheet'!C25</f>
        <v>13512719</v>
      </c>
      <c r="E60" s="67">
        <v>7012521</v>
      </c>
    </row>
    <row r="61" spans="2:5" ht="12.75">
      <c r="B61" s="8" t="s">
        <v>195</v>
      </c>
      <c r="D61" s="23">
        <v>-37</v>
      </c>
      <c r="E61" s="142">
        <v>-60938</v>
      </c>
    </row>
    <row r="62" spans="4:5" ht="13.5" thickBot="1">
      <c r="D62" s="77">
        <f>SUM(D60:D61)</f>
        <v>13512682</v>
      </c>
      <c r="E62" s="77">
        <f>SUM(E60:E61)</f>
        <v>6951583</v>
      </c>
    </row>
    <row r="63" spans="2:5" s="36" customFormat="1" ht="13.5" thickTop="1">
      <c r="B63" s="191"/>
      <c r="C63" s="192"/>
      <c r="D63" s="192"/>
      <c r="E63" s="192"/>
    </row>
    <row r="64" spans="2:5" ht="25.5" customHeight="1">
      <c r="B64" s="36"/>
      <c r="C64" s="36"/>
      <c r="D64" s="65"/>
      <c r="E64" s="65"/>
    </row>
    <row r="65" spans="4:5" ht="12.75">
      <c r="D65" s="25"/>
      <c r="E65" s="25"/>
    </row>
    <row r="66" ht="12.75">
      <c r="D66" s="37"/>
    </row>
    <row r="68" ht="12.75">
      <c r="D68" s="66"/>
    </row>
  </sheetData>
  <mergeCells count="8">
    <mergeCell ref="B5:E5"/>
    <mergeCell ref="B7:E7"/>
    <mergeCell ref="B63:E63"/>
    <mergeCell ref="B1:E1"/>
    <mergeCell ref="B3:E3"/>
    <mergeCell ref="B4:E4"/>
    <mergeCell ref="B6:E6"/>
    <mergeCell ref="B2:E2"/>
  </mergeCells>
  <printOptions horizontalCentered="1"/>
  <pageMargins left="0.75" right="0.5" top="1" bottom="0.5" header="0.5" footer="0.5"/>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J110"/>
  <sheetViews>
    <sheetView zoomScaleSheetLayoutView="75" workbookViewId="0" topLeftCell="A1">
      <selection activeCell="B13" sqref="B13"/>
    </sheetView>
  </sheetViews>
  <sheetFormatPr defaultColWidth="9.140625" defaultRowHeight="12.75" customHeight="1"/>
  <cols>
    <col min="1" max="1" width="4.7109375" style="12" customWidth="1"/>
    <col min="2" max="2" width="5.7109375" style="8" customWidth="1"/>
    <col min="3" max="4" width="8.7109375" style="8" customWidth="1"/>
    <col min="5" max="7" width="15.7109375" style="8" customWidth="1"/>
    <col min="8" max="8" width="1.7109375" style="8" customWidth="1"/>
    <col min="9" max="10" width="15.7109375" style="8" customWidth="1"/>
    <col min="11" max="11" width="1.7109375" style="8" customWidth="1"/>
    <col min="12" max="16384" width="9.140625" style="8" customWidth="1"/>
  </cols>
  <sheetData>
    <row r="1" spans="1:10" ht="15.75">
      <c r="A1" s="197" t="s">
        <v>163</v>
      </c>
      <c r="B1" s="197"/>
      <c r="C1" s="197"/>
      <c r="D1" s="197"/>
      <c r="E1" s="197"/>
      <c r="F1" s="197"/>
      <c r="G1" s="197"/>
      <c r="H1" s="197"/>
      <c r="I1" s="197"/>
      <c r="J1" s="197"/>
    </row>
    <row r="2" spans="1:10" ht="12.75" customHeight="1">
      <c r="A2" s="198" t="s">
        <v>162</v>
      </c>
      <c r="B2" s="198"/>
      <c r="C2" s="198"/>
      <c r="D2" s="198"/>
      <c r="E2" s="198"/>
      <c r="F2" s="198"/>
      <c r="G2" s="198"/>
      <c r="H2" s="198"/>
      <c r="I2" s="198"/>
      <c r="J2" s="198"/>
    </row>
    <row r="3" spans="1:10" ht="12.75" customHeight="1">
      <c r="A3" s="196" t="s">
        <v>32</v>
      </c>
      <c r="B3" s="196"/>
      <c r="C3" s="196"/>
      <c r="D3" s="196"/>
      <c r="E3" s="196"/>
      <c r="F3" s="196"/>
      <c r="G3" s="196"/>
      <c r="H3" s="196"/>
      <c r="I3" s="196"/>
      <c r="J3" s="196"/>
    </row>
    <row r="4" spans="1:10" ht="12.75" customHeight="1">
      <c r="A4" s="82"/>
      <c r="B4" s="82"/>
      <c r="C4" s="82"/>
      <c r="D4" s="82"/>
      <c r="E4" s="82"/>
      <c r="F4" s="82"/>
      <c r="G4" s="82"/>
      <c r="H4" s="82"/>
      <c r="I4" s="82"/>
      <c r="J4" s="82"/>
    </row>
    <row r="5" spans="1:10" s="3" customFormat="1" ht="12.75" customHeight="1">
      <c r="A5" s="198" t="s">
        <v>263</v>
      </c>
      <c r="B5" s="198"/>
      <c r="C5" s="198"/>
      <c r="D5" s="198"/>
      <c r="E5" s="198"/>
      <c r="F5" s="198"/>
      <c r="G5" s="198"/>
      <c r="H5" s="198"/>
      <c r="I5" s="198"/>
      <c r="J5" s="198"/>
    </row>
    <row r="6" spans="1:10" s="3" customFormat="1" ht="12.75" customHeight="1">
      <c r="A6" s="2"/>
      <c r="B6" s="2"/>
      <c r="C6" s="2"/>
      <c r="D6" s="2"/>
      <c r="E6" s="2"/>
      <c r="F6" s="2"/>
      <c r="G6" s="2"/>
      <c r="H6" s="2"/>
      <c r="I6" s="2"/>
      <c r="J6" s="2"/>
    </row>
    <row r="7" spans="1:10" ht="12.75" customHeight="1">
      <c r="A7" s="110" t="s">
        <v>66</v>
      </c>
      <c r="B7" s="83" t="s">
        <v>67</v>
      </c>
      <c r="C7" s="84"/>
      <c r="D7" s="84"/>
      <c r="E7" s="84"/>
      <c r="F7" s="84"/>
      <c r="G7" s="84"/>
      <c r="H7" s="84"/>
      <c r="I7" s="84"/>
      <c r="J7" s="84"/>
    </row>
    <row r="8" spans="1:10" ht="12.75" customHeight="1">
      <c r="A8" s="91"/>
      <c r="B8" s="84"/>
      <c r="C8" s="84"/>
      <c r="D8" s="84"/>
      <c r="E8" s="84"/>
      <c r="F8" s="84"/>
      <c r="G8" s="84"/>
      <c r="H8" s="84"/>
      <c r="I8" s="84"/>
      <c r="J8" s="84"/>
    </row>
    <row r="9" spans="1:10" ht="12.75" customHeight="1">
      <c r="A9" s="110" t="s">
        <v>68</v>
      </c>
      <c r="B9" s="83" t="s">
        <v>26</v>
      </c>
      <c r="C9" s="84"/>
      <c r="D9" s="84"/>
      <c r="E9" s="84"/>
      <c r="F9" s="84"/>
      <c r="G9" s="84"/>
      <c r="H9" s="84"/>
      <c r="I9" s="84"/>
      <c r="J9" s="84"/>
    </row>
    <row r="10" spans="1:10" ht="12.75" customHeight="1">
      <c r="A10" s="91"/>
      <c r="B10" s="193" t="s">
        <v>276</v>
      </c>
      <c r="C10" s="193"/>
      <c r="D10" s="193"/>
      <c r="E10" s="193"/>
      <c r="F10" s="193"/>
      <c r="G10" s="193"/>
      <c r="H10" s="193"/>
      <c r="I10" s="193"/>
      <c r="J10" s="193"/>
    </row>
    <row r="11" spans="1:10" ht="12.75" customHeight="1">
      <c r="A11" s="91"/>
      <c r="B11" s="216"/>
      <c r="C11" s="216"/>
      <c r="D11" s="216"/>
      <c r="E11" s="216"/>
      <c r="F11" s="216"/>
      <c r="G11" s="216"/>
      <c r="H11" s="216"/>
      <c r="I11" s="216"/>
      <c r="J11" s="216"/>
    </row>
    <row r="12" spans="1:10" ht="26.25" customHeight="1">
      <c r="A12" s="91"/>
      <c r="B12" s="216"/>
      <c r="C12" s="216"/>
      <c r="D12" s="216"/>
      <c r="E12" s="216"/>
      <c r="F12" s="216"/>
      <c r="G12" s="216"/>
      <c r="H12" s="216"/>
      <c r="I12" s="216"/>
      <c r="J12" s="216"/>
    </row>
    <row r="13" spans="1:10" ht="12.75">
      <c r="A13" s="91"/>
      <c r="B13" s="123"/>
      <c r="C13" s="123"/>
      <c r="D13" s="123"/>
      <c r="E13" s="123"/>
      <c r="F13" s="123"/>
      <c r="G13" s="123"/>
      <c r="H13" s="123"/>
      <c r="I13" s="123"/>
      <c r="J13" s="123"/>
    </row>
    <row r="14" spans="1:10" ht="12.75" customHeight="1">
      <c r="A14" s="91"/>
      <c r="B14" s="193" t="s">
        <v>223</v>
      </c>
      <c r="C14" s="193"/>
      <c r="D14" s="193"/>
      <c r="E14" s="193"/>
      <c r="F14" s="193"/>
      <c r="G14" s="193"/>
      <c r="H14" s="193"/>
      <c r="I14" s="193"/>
      <c r="J14" s="193"/>
    </row>
    <row r="15" spans="1:10" ht="12.75" customHeight="1">
      <c r="A15" s="91"/>
      <c r="B15" s="193"/>
      <c r="C15" s="193"/>
      <c r="D15" s="193"/>
      <c r="E15" s="193"/>
      <c r="F15" s="193"/>
      <c r="G15" s="193"/>
      <c r="H15" s="193"/>
      <c r="I15" s="193"/>
      <c r="J15" s="193"/>
    </row>
    <row r="16" spans="1:10" ht="12.75" customHeight="1">
      <c r="A16" s="91"/>
      <c r="B16" s="85"/>
      <c r="C16" s="85"/>
      <c r="D16" s="85"/>
      <c r="E16" s="85"/>
      <c r="F16" s="85"/>
      <c r="G16" s="85"/>
      <c r="H16" s="85"/>
      <c r="I16" s="85"/>
      <c r="J16" s="85"/>
    </row>
    <row r="17" spans="1:10" ht="12.75" customHeight="1">
      <c r="A17" s="91"/>
      <c r="B17" s="193" t="s">
        <v>222</v>
      </c>
      <c r="C17" s="193"/>
      <c r="D17" s="193"/>
      <c r="E17" s="193"/>
      <c r="F17" s="193"/>
      <c r="G17" s="193"/>
      <c r="H17" s="193"/>
      <c r="I17" s="193"/>
      <c r="J17" s="193"/>
    </row>
    <row r="18" spans="1:10" ht="12.75" customHeight="1">
      <c r="A18" s="91"/>
      <c r="B18" s="193"/>
      <c r="C18" s="193"/>
      <c r="D18" s="193"/>
      <c r="E18" s="193"/>
      <c r="F18" s="193"/>
      <c r="G18" s="193"/>
      <c r="H18" s="193"/>
      <c r="I18" s="193"/>
      <c r="J18" s="193"/>
    </row>
    <row r="19" spans="1:10" ht="12.75" customHeight="1">
      <c r="A19" s="91"/>
      <c r="B19" s="217"/>
      <c r="C19" s="217"/>
      <c r="D19" s="217"/>
      <c r="E19" s="217"/>
      <c r="F19" s="217"/>
      <c r="G19" s="217"/>
      <c r="H19" s="217"/>
      <c r="I19" s="217"/>
      <c r="J19" s="217"/>
    </row>
    <row r="20" spans="1:10" ht="12.75" customHeight="1">
      <c r="A20" s="91"/>
      <c r="B20" s="217"/>
      <c r="C20" s="217"/>
      <c r="D20" s="217"/>
      <c r="E20" s="217"/>
      <c r="F20" s="217"/>
      <c r="G20" s="217"/>
      <c r="H20" s="217"/>
      <c r="I20" s="217"/>
      <c r="J20" s="217"/>
    </row>
    <row r="21" spans="1:10" ht="12.75" customHeight="1">
      <c r="A21" s="91"/>
      <c r="B21" s="85"/>
      <c r="C21" s="85"/>
      <c r="D21" s="85"/>
      <c r="E21" s="85"/>
      <c r="F21" s="85"/>
      <c r="G21" s="85"/>
      <c r="H21" s="85"/>
      <c r="I21" s="85"/>
      <c r="J21" s="85"/>
    </row>
    <row r="22" spans="1:10" ht="12.75" customHeight="1">
      <c r="A22" s="110" t="s">
        <v>69</v>
      </c>
      <c r="B22" s="83" t="s">
        <v>29</v>
      </c>
      <c r="C22" s="84"/>
      <c r="D22" s="84"/>
      <c r="E22" s="84"/>
      <c r="F22" s="84"/>
      <c r="G22" s="84"/>
      <c r="H22" s="84"/>
      <c r="I22" s="84"/>
      <c r="J22" s="84"/>
    </row>
    <row r="23" spans="1:10" ht="12.75" customHeight="1">
      <c r="A23" s="91"/>
      <c r="B23" s="193" t="s">
        <v>224</v>
      </c>
      <c r="C23" s="193"/>
      <c r="D23" s="193"/>
      <c r="E23" s="193"/>
      <c r="F23" s="193"/>
      <c r="G23" s="193"/>
      <c r="H23" s="193"/>
      <c r="I23" s="193"/>
      <c r="J23" s="193"/>
    </row>
    <row r="24" spans="1:10" ht="12.75" customHeight="1">
      <c r="A24" s="91"/>
      <c r="B24" s="193"/>
      <c r="C24" s="193"/>
      <c r="D24" s="193"/>
      <c r="E24" s="193"/>
      <c r="F24" s="193"/>
      <c r="G24" s="193"/>
      <c r="H24" s="193"/>
      <c r="I24" s="193"/>
      <c r="J24" s="193"/>
    </row>
    <row r="25" spans="1:10" ht="12.75" customHeight="1">
      <c r="A25" s="91"/>
      <c r="B25" s="84"/>
      <c r="C25" s="84"/>
      <c r="D25" s="84"/>
      <c r="E25" s="84"/>
      <c r="F25" s="84"/>
      <c r="G25" s="84"/>
      <c r="H25" s="84"/>
      <c r="I25" s="84"/>
      <c r="J25" s="84"/>
    </row>
    <row r="26" spans="1:10" ht="12.75" customHeight="1">
      <c r="A26" s="110" t="s">
        <v>70</v>
      </c>
      <c r="B26" s="83" t="s">
        <v>71</v>
      </c>
      <c r="C26" s="84"/>
      <c r="D26" s="84"/>
      <c r="E26" s="84"/>
      <c r="F26" s="84"/>
      <c r="G26" s="84"/>
      <c r="H26" s="84"/>
      <c r="I26" s="84"/>
      <c r="J26" s="84"/>
    </row>
    <row r="27" spans="1:10" ht="12.75" customHeight="1">
      <c r="A27" s="91"/>
      <c r="B27" s="84" t="s">
        <v>27</v>
      </c>
      <c r="C27" s="84"/>
      <c r="D27" s="84"/>
      <c r="E27" s="84"/>
      <c r="F27" s="84"/>
      <c r="G27" s="84"/>
      <c r="H27" s="84"/>
      <c r="I27" s="84"/>
      <c r="J27" s="84"/>
    </row>
    <row r="28" spans="1:10" ht="12.75" customHeight="1">
      <c r="A28" s="91"/>
      <c r="B28" s="84"/>
      <c r="C28" s="84"/>
      <c r="D28" s="84"/>
      <c r="E28" s="84"/>
      <c r="F28" s="84"/>
      <c r="G28" s="84"/>
      <c r="H28" s="84"/>
      <c r="I28" s="84"/>
      <c r="J28" s="84"/>
    </row>
    <row r="29" spans="1:10" ht="12.75" customHeight="1">
      <c r="A29" s="110" t="s">
        <v>72</v>
      </c>
      <c r="B29" s="83" t="s">
        <v>73</v>
      </c>
      <c r="C29" s="84"/>
      <c r="D29" s="84"/>
      <c r="E29" s="84"/>
      <c r="F29" s="84"/>
      <c r="G29" s="84"/>
      <c r="H29" s="84"/>
      <c r="I29" s="84"/>
      <c r="J29" s="84"/>
    </row>
    <row r="30" spans="1:10" ht="12.75" customHeight="1">
      <c r="A30" s="91"/>
      <c r="B30" s="193" t="s">
        <v>28</v>
      </c>
      <c r="C30" s="193"/>
      <c r="D30" s="193"/>
      <c r="E30" s="193"/>
      <c r="F30" s="193"/>
      <c r="G30" s="193"/>
      <c r="H30" s="193"/>
      <c r="I30" s="193"/>
      <c r="J30" s="193"/>
    </row>
    <row r="31" spans="1:10" ht="12.75" customHeight="1">
      <c r="A31" s="91"/>
      <c r="B31" s="193"/>
      <c r="C31" s="193"/>
      <c r="D31" s="193"/>
      <c r="E31" s="193"/>
      <c r="F31" s="193"/>
      <c r="G31" s="193"/>
      <c r="H31" s="193"/>
      <c r="I31" s="193"/>
      <c r="J31" s="193"/>
    </row>
    <row r="32" spans="1:10" ht="12.75" customHeight="1">
      <c r="A32" s="91"/>
      <c r="B32" s="84"/>
      <c r="C32" s="84"/>
      <c r="D32" s="84"/>
      <c r="E32" s="84"/>
      <c r="F32" s="84"/>
      <c r="G32" s="84"/>
      <c r="H32" s="84"/>
      <c r="I32" s="84"/>
      <c r="J32" s="84"/>
    </row>
    <row r="33" spans="1:10" ht="12.75" customHeight="1">
      <c r="A33" s="110" t="s">
        <v>74</v>
      </c>
      <c r="B33" s="83" t="s">
        <v>75</v>
      </c>
      <c r="C33" s="84"/>
      <c r="D33" s="84"/>
      <c r="E33" s="84"/>
      <c r="F33" s="84"/>
      <c r="G33" s="84"/>
      <c r="H33" s="84"/>
      <c r="I33" s="84"/>
      <c r="J33" s="84"/>
    </row>
    <row r="34" spans="1:10" ht="12.75" customHeight="1">
      <c r="A34" s="91"/>
      <c r="B34" s="193" t="s">
        <v>30</v>
      </c>
      <c r="C34" s="193"/>
      <c r="D34" s="193"/>
      <c r="E34" s="193"/>
      <c r="F34" s="193"/>
      <c r="G34" s="193"/>
      <c r="H34" s="193"/>
      <c r="I34" s="193"/>
      <c r="J34" s="193"/>
    </row>
    <row r="35" spans="1:10" ht="12.75" customHeight="1">
      <c r="A35" s="91"/>
      <c r="B35" s="193"/>
      <c r="C35" s="193"/>
      <c r="D35" s="193"/>
      <c r="E35" s="193"/>
      <c r="F35" s="193"/>
      <c r="G35" s="193"/>
      <c r="H35" s="193"/>
      <c r="I35" s="193"/>
      <c r="J35" s="193"/>
    </row>
    <row r="36" spans="1:10" ht="12.75" customHeight="1">
      <c r="A36" s="91"/>
      <c r="B36" s="86"/>
      <c r="C36" s="86"/>
      <c r="D36" s="86"/>
      <c r="E36" s="86"/>
      <c r="F36" s="86"/>
      <c r="G36" s="86"/>
      <c r="H36" s="86"/>
      <c r="I36" s="86"/>
      <c r="J36" s="86"/>
    </row>
    <row r="37" spans="1:10" ht="12.75" customHeight="1">
      <c r="A37" s="110" t="s">
        <v>76</v>
      </c>
      <c r="B37" s="87" t="s">
        <v>77</v>
      </c>
      <c r="C37" s="84"/>
      <c r="D37" s="84"/>
      <c r="E37" s="84"/>
      <c r="F37" s="84"/>
      <c r="G37" s="84"/>
      <c r="H37" s="84"/>
      <c r="I37" s="84"/>
      <c r="J37" s="84"/>
    </row>
    <row r="38" spans="1:10" ht="12.75" customHeight="1">
      <c r="A38" s="110"/>
      <c r="B38" s="194" t="s">
        <v>274</v>
      </c>
      <c r="C38" s="194"/>
      <c r="D38" s="194"/>
      <c r="E38" s="194"/>
      <c r="F38" s="194"/>
      <c r="G38" s="194"/>
      <c r="H38" s="194"/>
      <c r="I38" s="194"/>
      <c r="J38" s="194"/>
    </row>
    <row r="39" spans="1:10" ht="12.75" customHeight="1">
      <c r="A39" s="110"/>
      <c r="B39" s="194"/>
      <c r="C39" s="194"/>
      <c r="D39" s="194"/>
      <c r="E39" s="194"/>
      <c r="F39" s="194"/>
      <c r="G39" s="194"/>
      <c r="H39" s="194"/>
      <c r="I39" s="194"/>
      <c r="J39" s="194"/>
    </row>
    <row r="40" spans="1:10" ht="12.75" customHeight="1">
      <c r="A40" s="110"/>
      <c r="B40" s="194"/>
      <c r="C40" s="194"/>
      <c r="D40" s="194"/>
      <c r="E40" s="194"/>
      <c r="F40" s="194"/>
      <c r="G40" s="194"/>
      <c r="H40" s="194"/>
      <c r="I40" s="194"/>
      <c r="J40" s="194"/>
    </row>
    <row r="41" spans="1:10" ht="12.75" customHeight="1">
      <c r="A41" s="110"/>
      <c r="B41" s="208" t="s">
        <v>270</v>
      </c>
      <c r="C41" s="208"/>
      <c r="D41" s="208"/>
      <c r="E41" s="208"/>
      <c r="F41" s="208"/>
      <c r="G41" s="208"/>
      <c r="H41" s="208"/>
      <c r="I41" s="208"/>
      <c r="J41" s="208"/>
    </row>
    <row r="42" spans="1:10" ht="12.75" customHeight="1">
      <c r="A42" s="110"/>
      <c r="B42" s="208"/>
      <c r="C42" s="208"/>
      <c r="D42" s="208"/>
      <c r="E42" s="208"/>
      <c r="F42" s="208"/>
      <c r="G42" s="208"/>
      <c r="H42" s="208"/>
      <c r="I42" s="208"/>
      <c r="J42" s="208"/>
    </row>
    <row r="43" spans="1:10" ht="12.75" customHeight="1">
      <c r="A43" s="110"/>
      <c r="B43" s="208"/>
      <c r="C43" s="208"/>
      <c r="D43" s="208"/>
      <c r="E43" s="208"/>
      <c r="F43" s="208"/>
      <c r="G43" s="208"/>
      <c r="H43" s="208"/>
      <c r="I43" s="208"/>
      <c r="J43" s="208"/>
    </row>
    <row r="44" spans="1:10" s="88" customFormat="1" ht="12.75" customHeight="1">
      <c r="A44" s="110"/>
      <c r="B44" s="193" t="s">
        <v>243</v>
      </c>
      <c r="C44" s="193"/>
      <c r="D44" s="193"/>
      <c r="E44" s="193"/>
      <c r="F44" s="193"/>
      <c r="G44" s="193"/>
      <c r="H44" s="193"/>
      <c r="I44" s="193"/>
      <c r="J44" s="193"/>
    </row>
    <row r="45" spans="1:10" s="88" customFormat="1" ht="12.75" customHeight="1">
      <c r="A45" s="110"/>
      <c r="B45" s="193"/>
      <c r="C45" s="193"/>
      <c r="D45" s="193"/>
      <c r="E45" s="193"/>
      <c r="F45" s="193"/>
      <c r="G45" s="193"/>
      <c r="H45" s="193"/>
      <c r="I45" s="193"/>
      <c r="J45" s="193"/>
    </row>
    <row r="46" spans="1:10" s="88" customFormat="1" ht="12.75" customHeight="1">
      <c r="A46" s="110"/>
      <c r="B46" s="115"/>
      <c r="C46" s="115"/>
      <c r="D46" s="115"/>
      <c r="E46" s="115"/>
      <c r="F46" s="115"/>
      <c r="G46" s="115"/>
      <c r="H46" s="115"/>
      <c r="I46" s="115"/>
      <c r="J46" s="115"/>
    </row>
    <row r="47" spans="1:10" ht="12.75" customHeight="1">
      <c r="A47" s="110" t="s">
        <v>78</v>
      </c>
      <c r="B47" s="83" t="s">
        <v>79</v>
      </c>
      <c r="C47" s="84"/>
      <c r="D47" s="84"/>
      <c r="E47" s="84"/>
      <c r="F47" s="84"/>
      <c r="G47" s="84"/>
      <c r="H47" s="84"/>
      <c r="I47" s="84"/>
      <c r="J47" s="84"/>
    </row>
    <row r="48" spans="1:10" ht="12.75" customHeight="1">
      <c r="A48" s="110"/>
      <c r="B48" s="214" t="s">
        <v>225</v>
      </c>
      <c r="C48" s="214"/>
      <c r="D48" s="214"/>
      <c r="E48" s="214"/>
      <c r="F48" s="214"/>
      <c r="G48" s="214"/>
      <c r="H48" s="214"/>
      <c r="I48" s="214"/>
      <c r="J48" s="214"/>
    </row>
    <row r="49" spans="1:10" ht="12.75" customHeight="1">
      <c r="A49" s="110"/>
      <c r="B49" s="214"/>
      <c r="C49" s="214"/>
      <c r="D49" s="214"/>
      <c r="E49" s="214"/>
      <c r="F49" s="214"/>
      <c r="G49" s="214"/>
      <c r="H49" s="214"/>
      <c r="I49" s="214"/>
      <c r="J49" s="214"/>
    </row>
    <row r="50" spans="1:10" ht="12.75" customHeight="1">
      <c r="A50" s="110"/>
      <c r="B50" s="214"/>
      <c r="C50" s="214"/>
      <c r="D50" s="214"/>
      <c r="E50" s="214"/>
      <c r="F50" s="214"/>
      <c r="G50" s="214"/>
      <c r="H50" s="214"/>
      <c r="I50" s="214"/>
      <c r="J50" s="214"/>
    </row>
    <row r="51" spans="1:10" ht="12.75" customHeight="1">
      <c r="A51" s="110"/>
      <c r="B51" s="146"/>
      <c r="C51" s="146"/>
      <c r="D51" s="146"/>
      <c r="E51" s="146"/>
      <c r="F51" s="146"/>
      <c r="G51" s="146"/>
      <c r="H51" s="146"/>
      <c r="I51" s="146"/>
      <c r="J51" s="146"/>
    </row>
    <row r="52" spans="1:10" ht="12.75">
      <c r="A52" s="110"/>
      <c r="B52" s="214" t="s">
        <v>242</v>
      </c>
      <c r="C52" s="214"/>
      <c r="D52" s="214"/>
      <c r="E52" s="214"/>
      <c r="F52" s="214"/>
      <c r="G52" s="214"/>
      <c r="H52" s="214"/>
      <c r="I52" s="214"/>
      <c r="J52" s="214"/>
    </row>
    <row r="53" spans="1:10" ht="12.75">
      <c r="A53" s="110"/>
      <c r="B53" s="214"/>
      <c r="C53" s="214"/>
      <c r="D53" s="214"/>
      <c r="E53" s="214"/>
      <c r="F53" s="214"/>
      <c r="G53" s="214"/>
      <c r="H53" s="214"/>
      <c r="I53" s="214"/>
      <c r="J53" s="214"/>
    </row>
    <row r="54" spans="1:10" ht="12.75">
      <c r="A54" s="110"/>
      <c r="B54" s="214"/>
      <c r="C54" s="214"/>
      <c r="D54" s="214"/>
      <c r="E54" s="214"/>
      <c r="F54" s="214"/>
      <c r="G54" s="214"/>
      <c r="H54" s="214"/>
      <c r="I54" s="214"/>
      <c r="J54" s="214"/>
    </row>
    <row r="55" spans="1:10" ht="12.75">
      <c r="A55" s="110"/>
      <c r="B55" s="86"/>
      <c r="C55" s="86"/>
      <c r="D55" s="86"/>
      <c r="E55" s="86"/>
      <c r="F55" s="86"/>
      <c r="G55" s="86"/>
      <c r="H55" s="86"/>
      <c r="I55" s="86"/>
      <c r="J55" s="86"/>
    </row>
    <row r="56" spans="1:10" ht="12.75" customHeight="1">
      <c r="A56" s="110" t="s">
        <v>80</v>
      </c>
      <c r="B56" s="83" t="s">
        <v>31</v>
      </c>
      <c r="C56" s="84"/>
      <c r="D56" s="84"/>
      <c r="E56" s="84"/>
      <c r="F56" s="84"/>
      <c r="G56" s="84"/>
      <c r="H56" s="84"/>
      <c r="I56" s="84"/>
      <c r="J56" s="84"/>
    </row>
    <row r="57" spans="1:10" ht="12.75" customHeight="1">
      <c r="A57" s="110"/>
      <c r="B57" s="112" t="s">
        <v>244</v>
      </c>
      <c r="C57" s="84"/>
      <c r="D57" s="84"/>
      <c r="E57" s="84"/>
      <c r="F57" s="84"/>
      <c r="G57" s="84"/>
      <c r="H57" s="84"/>
      <c r="I57" s="84"/>
      <c r="J57" s="84"/>
    </row>
    <row r="58" spans="1:10" ht="12.75" customHeight="1">
      <c r="A58" s="110"/>
      <c r="B58" s="83"/>
      <c r="C58" s="84"/>
      <c r="D58" s="84"/>
      <c r="E58" s="84"/>
      <c r="F58" s="84"/>
      <c r="G58" s="84"/>
      <c r="H58" s="84"/>
      <c r="I58" s="84"/>
      <c r="J58" s="84"/>
    </row>
    <row r="59" spans="1:10" ht="12.75" customHeight="1">
      <c r="A59" s="91"/>
      <c r="B59" s="209" t="s">
        <v>245</v>
      </c>
      <c r="C59" s="209"/>
      <c r="D59" s="209"/>
      <c r="E59" s="209"/>
      <c r="F59" s="209"/>
      <c r="G59" s="209"/>
      <c r="H59" s="209"/>
      <c r="I59" s="209"/>
      <c r="J59" s="209"/>
    </row>
    <row r="60" spans="1:10" ht="12.75" customHeight="1">
      <c r="A60" s="91"/>
      <c r="B60" s="210"/>
      <c r="C60" s="210"/>
      <c r="D60" s="210"/>
      <c r="E60" s="210"/>
      <c r="F60" s="210"/>
      <c r="G60" s="210"/>
      <c r="H60" s="210"/>
      <c r="I60" s="210"/>
      <c r="J60" s="210"/>
    </row>
    <row r="61" spans="1:10" ht="12.75" customHeight="1">
      <c r="A61" s="91"/>
      <c r="B61" s="211"/>
      <c r="C61" s="211"/>
      <c r="D61" s="211"/>
      <c r="E61" s="211"/>
      <c r="F61" s="211"/>
      <c r="G61" s="211"/>
      <c r="H61" s="211"/>
      <c r="I61" s="211"/>
      <c r="J61" s="211"/>
    </row>
    <row r="62" spans="1:10" ht="12.75" customHeight="1">
      <c r="A62" s="91"/>
      <c r="B62" s="211"/>
      <c r="C62" s="211"/>
      <c r="D62" s="211"/>
      <c r="E62" s="211"/>
      <c r="F62" s="211"/>
      <c r="G62" s="211"/>
      <c r="H62" s="211"/>
      <c r="I62" s="211"/>
      <c r="J62" s="211"/>
    </row>
    <row r="63" spans="1:10" ht="12.75" customHeight="1">
      <c r="A63" s="91"/>
      <c r="B63" s="211"/>
      <c r="C63" s="211"/>
      <c r="D63" s="211"/>
      <c r="E63" s="211"/>
      <c r="F63" s="211"/>
      <c r="G63" s="211"/>
      <c r="H63" s="211"/>
      <c r="I63" s="211"/>
      <c r="J63" s="211"/>
    </row>
    <row r="64" spans="1:10" ht="12.75" customHeight="1">
      <c r="A64" s="91"/>
      <c r="B64" s="211"/>
      <c r="C64" s="211"/>
      <c r="D64" s="211"/>
      <c r="E64" s="211"/>
      <c r="F64" s="211"/>
      <c r="G64" s="211"/>
      <c r="H64" s="211"/>
      <c r="I64" s="211"/>
      <c r="J64" s="211"/>
    </row>
    <row r="65" spans="1:10" ht="12.75" customHeight="1">
      <c r="A65" s="91"/>
      <c r="B65" s="175"/>
      <c r="C65" s="175"/>
      <c r="D65" s="175"/>
      <c r="E65" s="175"/>
      <c r="F65" s="175"/>
      <c r="G65" s="175"/>
      <c r="H65" s="175"/>
      <c r="I65" s="175"/>
      <c r="J65" s="175"/>
    </row>
    <row r="66" spans="1:10" ht="12.75" customHeight="1">
      <c r="A66" s="91"/>
      <c r="B66" s="112" t="s">
        <v>246</v>
      </c>
      <c r="C66" s="175"/>
      <c r="D66" s="175"/>
      <c r="E66" s="175"/>
      <c r="F66" s="175"/>
      <c r="G66" s="175"/>
      <c r="H66" s="175"/>
      <c r="I66" s="175"/>
      <c r="J66" s="175"/>
    </row>
    <row r="67" spans="1:10" ht="12.75" customHeight="1">
      <c r="A67" s="91"/>
      <c r="B67" s="175"/>
      <c r="C67" s="175"/>
      <c r="D67" s="175"/>
      <c r="E67" s="175"/>
      <c r="F67" s="175"/>
      <c r="G67" s="175"/>
      <c r="H67" s="175"/>
      <c r="I67" s="175"/>
      <c r="J67" s="175"/>
    </row>
    <row r="68" spans="1:10" ht="12.75" customHeight="1">
      <c r="A68" s="91"/>
      <c r="B68" s="215" t="s">
        <v>247</v>
      </c>
      <c r="C68" s="215"/>
      <c r="D68" s="215"/>
      <c r="E68" s="215"/>
      <c r="F68" s="215"/>
      <c r="G68" s="215"/>
      <c r="H68" s="215"/>
      <c r="I68" s="215"/>
      <c r="J68" s="215"/>
    </row>
    <row r="69" spans="1:10" ht="12.75" customHeight="1">
      <c r="A69" s="91"/>
      <c r="B69" s="215"/>
      <c r="C69" s="215"/>
      <c r="D69" s="215"/>
      <c r="E69" s="215"/>
      <c r="F69" s="215"/>
      <c r="G69" s="215"/>
      <c r="H69" s="215"/>
      <c r="I69" s="215"/>
      <c r="J69" s="215"/>
    </row>
    <row r="70" spans="1:10" ht="12.75" customHeight="1">
      <c r="A70" s="91"/>
      <c r="B70" s="215"/>
      <c r="C70" s="215"/>
      <c r="D70" s="215"/>
      <c r="E70" s="215"/>
      <c r="F70" s="215"/>
      <c r="G70" s="215"/>
      <c r="H70" s="215"/>
      <c r="I70" s="215"/>
      <c r="J70" s="215"/>
    </row>
    <row r="71" spans="1:10" ht="12.75" customHeight="1">
      <c r="A71" s="91"/>
      <c r="B71" s="215"/>
      <c r="C71" s="215"/>
      <c r="D71" s="215"/>
      <c r="E71" s="215"/>
      <c r="F71" s="215"/>
      <c r="G71" s="215"/>
      <c r="H71" s="215"/>
      <c r="I71" s="215"/>
      <c r="J71" s="215"/>
    </row>
    <row r="72" spans="1:10" ht="12.75" customHeight="1">
      <c r="A72" s="91"/>
      <c r="B72" s="215"/>
      <c r="C72" s="215"/>
      <c r="D72" s="215"/>
      <c r="E72" s="215"/>
      <c r="F72" s="215"/>
      <c r="G72" s="215"/>
      <c r="H72" s="215"/>
      <c r="I72" s="215"/>
      <c r="J72" s="215"/>
    </row>
    <row r="73" spans="1:10" ht="12.75" customHeight="1">
      <c r="A73" s="91"/>
      <c r="B73" s="3"/>
      <c r="C73" s="175"/>
      <c r="D73" s="175"/>
      <c r="E73" s="175"/>
      <c r="F73" s="198" t="s">
        <v>248</v>
      </c>
      <c r="G73" s="198"/>
      <c r="H73" s="198"/>
      <c r="I73" s="198"/>
      <c r="J73" s="198"/>
    </row>
    <row r="74" spans="1:10" ht="12.75" customHeight="1">
      <c r="A74" s="91"/>
      <c r="B74" s="3"/>
      <c r="C74" s="175"/>
      <c r="D74" s="175"/>
      <c r="E74" s="175"/>
      <c r="F74" s="206" t="s">
        <v>125</v>
      </c>
      <c r="G74" s="206"/>
      <c r="H74" s="14"/>
      <c r="I74" s="206" t="s">
        <v>123</v>
      </c>
      <c r="J74" s="206"/>
    </row>
    <row r="75" spans="1:10" ht="12.75" customHeight="1">
      <c r="A75" s="91"/>
      <c r="B75" s="3"/>
      <c r="C75" s="175"/>
      <c r="D75" s="175"/>
      <c r="E75" s="175"/>
      <c r="F75" s="6" t="s">
        <v>173</v>
      </c>
      <c r="G75" s="6" t="s">
        <v>176</v>
      </c>
      <c r="H75" s="16"/>
      <c r="I75" s="6" t="s">
        <v>173</v>
      </c>
      <c r="J75" s="6" t="s">
        <v>176</v>
      </c>
    </row>
    <row r="76" spans="1:10" ht="12.75" customHeight="1">
      <c r="A76" s="91"/>
      <c r="B76" s="3"/>
      <c r="C76" s="175"/>
      <c r="D76" s="175"/>
      <c r="E76" s="175"/>
      <c r="F76" s="6" t="s">
        <v>174</v>
      </c>
      <c r="G76" s="6" t="s">
        <v>177</v>
      </c>
      <c r="H76" s="16"/>
      <c r="I76" s="6" t="s">
        <v>174</v>
      </c>
      <c r="J76" s="6" t="s">
        <v>177</v>
      </c>
    </row>
    <row r="77" spans="1:10" ht="12.75" customHeight="1">
      <c r="A77" s="91"/>
      <c r="B77" s="3"/>
      <c r="C77" s="175"/>
      <c r="D77" s="175"/>
      <c r="E77" s="175"/>
      <c r="F77" s="6" t="s">
        <v>175</v>
      </c>
      <c r="G77" s="6" t="s">
        <v>175</v>
      </c>
      <c r="H77" s="16"/>
      <c r="I77" s="6" t="s">
        <v>178</v>
      </c>
      <c r="J77" s="6" t="s">
        <v>179</v>
      </c>
    </row>
    <row r="78" spans="1:10" ht="12.75" customHeight="1">
      <c r="A78" s="91"/>
      <c r="B78" s="3"/>
      <c r="C78" s="175"/>
      <c r="D78" s="175"/>
      <c r="E78" s="175"/>
      <c r="F78" s="17">
        <f>'Consolidated IS'!D14</f>
        <v>39355</v>
      </c>
      <c r="G78" s="17">
        <f>'Consolidated IS'!E14</f>
        <v>38990</v>
      </c>
      <c r="H78" s="18"/>
      <c r="I78" s="17">
        <f>'Consolidated IS'!G14</f>
        <v>39355</v>
      </c>
      <c r="J78" s="17">
        <f>'Consolidated IS'!H14</f>
        <v>38990</v>
      </c>
    </row>
    <row r="79" spans="1:10" ht="12.75" customHeight="1">
      <c r="A79" s="91"/>
      <c r="B79" s="3"/>
      <c r="C79" s="175"/>
      <c r="D79" s="175"/>
      <c r="E79" s="175"/>
      <c r="F79" s="177"/>
      <c r="G79" s="17"/>
      <c r="H79" s="18"/>
      <c r="I79" s="17"/>
      <c r="J79" s="17"/>
    </row>
    <row r="80" spans="1:10" ht="12.75" customHeight="1">
      <c r="A80" s="91"/>
      <c r="B80" s="3" t="s">
        <v>249</v>
      </c>
      <c r="C80" s="175"/>
      <c r="D80" s="175"/>
      <c r="E80" s="175"/>
      <c r="F80" s="181">
        <v>8230409</v>
      </c>
      <c r="G80" s="181">
        <v>7595789</v>
      </c>
      <c r="H80" s="18"/>
      <c r="I80" s="181">
        <v>20379665</v>
      </c>
      <c r="J80" s="181">
        <v>23927236</v>
      </c>
    </row>
    <row r="81" spans="1:10" ht="12.75" customHeight="1">
      <c r="A81" s="91"/>
      <c r="B81" s="3" t="s">
        <v>250</v>
      </c>
      <c r="C81" s="175"/>
      <c r="D81" s="175"/>
      <c r="E81" s="175"/>
      <c r="F81" s="181">
        <v>8733163</v>
      </c>
      <c r="G81" s="181">
        <v>5556143</v>
      </c>
      <c r="H81" s="18"/>
      <c r="I81" s="181">
        <v>19805054</v>
      </c>
      <c r="J81" s="181">
        <v>14111394</v>
      </c>
    </row>
    <row r="82" spans="1:10" ht="12.75" customHeight="1">
      <c r="A82" s="91"/>
      <c r="B82" s="3" t="s">
        <v>251</v>
      </c>
      <c r="C82" s="175"/>
      <c r="D82" s="175"/>
      <c r="E82" s="175"/>
      <c r="F82" s="182">
        <v>217122</v>
      </c>
      <c r="G82" s="182">
        <v>166750</v>
      </c>
      <c r="H82" s="18"/>
      <c r="I82" s="182">
        <v>683068</v>
      </c>
      <c r="J82" s="182">
        <v>726301</v>
      </c>
    </row>
    <row r="83" spans="1:10" ht="12.75" customHeight="1" thickBot="1">
      <c r="A83" s="91"/>
      <c r="B83" s="3"/>
      <c r="C83" s="175"/>
      <c r="D83" s="175"/>
      <c r="E83" s="175"/>
      <c r="F83" s="183">
        <f>SUM(F80:F82)</f>
        <v>17180694</v>
      </c>
      <c r="G83" s="183">
        <f>SUM(G80:G82)</f>
        <v>13318682</v>
      </c>
      <c r="H83" s="175"/>
      <c r="I83" s="183">
        <f>SUM(I80:I82)</f>
        <v>40867787</v>
      </c>
      <c r="J83" s="183">
        <f>SUM(J80:J82)</f>
        <v>38764931</v>
      </c>
    </row>
    <row r="84" spans="1:10" ht="12.75" customHeight="1">
      <c r="A84" s="91"/>
      <c r="B84" s="3"/>
      <c r="C84" s="175"/>
      <c r="D84" s="175"/>
      <c r="E84" s="175"/>
      <c r="F84" s="175"/>
      <c r="G84" s="175"/>
      <c r="H84" s="175"/>
      <c r="I84" s="175"/>
      <c r="J84" s="175"/>
    </row>
    <row r="85" spans="1:10" ht="12.75" customHeight="1">
      <c r="A85" s="91"/>
      <c r="B85" s="3"/>
      <c r="C85" s="175"/>
      <c r="D85" s="175"/>
      <c r="E85" s="175"/>
      <c r="F85" s="198" t="s">
        <v>252</v>
      </c>
      <c r="G85" s="198"/>
      <c r="H85" s="176"/>
      <c r="I85" s="198" t="s">
        <v>253</v>
      </c>
      <c r="J85" s="198"/>
    </row>
    <row r="86" spans="1:10" ht="12.75" customHeight="1">
      <c r="A86" s="91"/>
      <c r="B86" s="3"/>
      <c r="C86" s="175"/>
      <c r="D86" s="175"/>
      <c r="E86" s="175"/>
      <c r="F86" s="111">
        <f>F78</f>
        <v>39355</v>
      </c>
      <c r="G86" s="111">
        <v>39082</v>
      </c>
      <c r="H86" s="175"/>
      <c r="I86" s="111">
        <f>I78</f>
        <v>39355</v>
      </c>
      <c r="J86" s="111">
        <f>J78</f>
        <v>38990</v>
      </c>
    </row>
    <row r="87" spans="1:10" ht="12.75" customHeight="1">
      <c r="A87" s="91"/>
      <c r="B87" s="3"/>
      <c r="C87" s="175"/>
      <c r="D87" s="175"/>
      <c r="E87" s="175"/>
      <c r="F87" s="111"/>
      <c r="G87" s="111"/>
      <c r="H87" s="175"/>
      <c r="I87" s="111"/>
      <c r="J87" s="111"/>
    </row>
    <row r="88" spans="1:10" ht="12.75" customHeight="1">
      <c r="A88" s="91"/>
      <c r="B88" s="3" t="s">
        <v>254</v>
      </c>
      <c r="C88" s="175"/>
      <c r="D88" s="175"/>
      <c r="E88" s="175"/>
      <c r="F88" s="184">
        <v>63986043</v>
      </c>
      <c r="G88" s="184">
        <v>51495020</v>
      </c>
      <c r="H88" s="175"/>
      <c r="I88" s="100">
        <v>7154171</v>
      </c>
      <c r="J88" s="100">
        <v>13498177</v>
      </c>
    </row>
    <row r="89" spans="1:10" ht="12.75" customHeight="1">
      <c r="A89" s="91"/>
      <c r="B89" s="3" t="s">
        <v>255</v>
      </c>
      <c r="C89" s="175"/>
      <c r="D89" s="175"/>
      <c r="E89" s="175"/>
      <c r="F89" s="185">
        <v>5061076</v>
      </c>
      <c r="G89" s="185">
        <v>6699632</v>
      </c>
      <c r="H89" s="175"/>
      <c r="I89" s="185">
        <v>1435083</v>
      </c>
      <c r="J89" s="185">
        <v>46538</v>
      </c>
    </row>
    <row r="90" spans="1:10" ht="12.75" customHeight="1" thickBot="1">
      <c r="A90" s="91"/>
      <c r="B90" s="3"/>
      <c r="C90" s="175"/>
      <c r="D90" s="175"/>
      <c r="E90" s="175"/>
      <c r="F90" s="186">
        <f>SUM(F88:F89)</f>
        <v>69047119</v>
      </c>
      <c r="G90" s="186">
        <f>SUM(G88:G89)</f>
        <v>58194652</v>
      </c>
      <c r="H90" s="175"/>
      <c r="I90" s="186">
        <f>SUM(I88:I89)</f>
        <v>8589254</v>
      </c>
      <c r="J90" s="186">
        <f>SUM(J88:J89)</f>
        <v>13544715</v>
      </c>
    </row>
    <row r="91" spans="1:10" ht="12.75" customHeight="1">
      <c r="A91" s="91"/>
      <c r="B91" s="84"/>
      <c r="C91" s="84"/>
      <c r="D91" s="84"/>
      <c r="E91" s="84"/>
      <c r="F91" s="84"/>
      <c r="G91" s="84"/>
      <c r="H91" s="84"/>
      <c r="I91" s="84"/>
      <c r="J91" s="89"/>
    </row>
    <row r="92" spans="1:10" ht="12.75" customHeight="1">
      <c r="A92" s="110" t="s">
        <v>81</v>
      </c>
      <c r="B92" s="83" t="s">
        <v>82</v>
      </c>
      <c r="C92" s="84"/>
      <c r="D92" s="84"/>
      <c r="E92" s="84"/>
      <c r="F92" s="84"/>
      <c r="G92" s="84"/>
      <c r="H92" s="84"/>
      <c r="I92" s="84"/>
      <c r="J92" s="84"/>
    </row>
    <row r="93" spans="1:10" ht="12.75" customHeight="1">
      <c r="A93" s="91"/>
      <c r="B93" s="101" t="s">
        <v>15</v>
      </c>
      <c r="C93" s="101"/>
      <c r="D93" s="101"/>
      <c r="E93" s="101"/>
      <c r="F93" s="101"/>
      <c r="G93" s="101"/>
      <c r="H93" s="101"/>
      <c r="I93" s="101"/>
      <c r="J93" s="101"/>
    </row>
    <row r="94" spans="1:10" ht="12.75" customHeight="1">
      <c r="A94" s="91"/>
      <c r="B94" s="84"/>
      <c r="C94" s="84"/>
      <c r="D94" s="84"/>
      <c r="E94" s="84"/>
      <c r="F94" s="84"/>
      <c r="G94" s="84"/>
      <c r="H94" s="84"/>
      <c r="I94" s="84"/>
      <c r="J94" s="84"/>
    </row>
    <row r="95" spans="1:10" s="88" customFormat="1" ht="12.75" customHeight="1">
      <c r="A95" s="110" t="s">
        <v>83</v>
      </c>
      <c r="B95" s="87" t="s">
        <v>84</v>
      </c>
      <c r="C95" s="90"/>
      <c r="D95" s="90"/>
      <c r="E95" s="90"/>
      <c r="F95" s="90"/>
      <c r="G95" s="90"/>
      <c r="H95" s="90"/>
      <c r="I95" s="90"/>
      <c r="J95" s="90"/>
    </row>
    <row r="96" spans="1:10" s="145" customFormat="1" ht="25.5" customHeight="1">
      <c r="A96" s="91"/>
      <c r="B96" s="212" t="s">
        <v>196</v>
      </c>
      <c r="C96" s="213"/>
      <c r="D96" s="213"/>
      <c r="E96" s="213"/>
      <c r="F96" s="213"/>
      <c r="G96" s="213"/>
      <c r="H96" s="213"/>
      <c r="I96" s="213"/>
      <c r="J96" s="213"/>
    </row>
    <row r="97" spans="1:10" ht="12.75" customHeight="1">
      <c r="A97" s="91"/>
      <c r="B97" s="143"/>
      <c r="C97" s="85"/>
      <c r="D97" s="85"/>
      <c r="E97" s="85"/>
      <c r="F97" s="85"/>
      <c r="G97" s="85"/>
      <c r="H97" s="85"/>
      <c r="I97" s="85"/>
      <c r="J97" s="85"/>
    </row>
    <row r="98" spans="1:10" ht="12.75" customHeight="1">
      <c r="A98" s="110" t="s">
        <v>85</v>
      </c>
      <c r="B98" s="83" t="s">
        <v>86</v>
      </c>
      <c r="C98" s="84"/>
      <c r="D98" s="84"/>
      <c r="E98" s="84"/>
      <c r="F98" s="84"/>
      <c r="G98" s="84"/>
      <c r="H98" s="84"/>
      <c r="I98" s="84"/>
      <c r="J98" s="84"/>
    </row>
    <row r="99" spans="1:10" ht="12.75" customHeight="1">
      <c r="A99" s="110"/>
      <c r="B99" s="101" t="s">
        <v>16</v>
      </c>
      <c r="C99" s="101"/>
      <c r="D99" s="101"/>
      <c r="E99" s="101"/>
      <c r="F99" s="101"/>
      <c r="G99" s="101"/>
      <c r="H99" s="101"/>
      <c r="I99" s="101"/>
      <c r="J99" s="101"/>
    </row>
    <row r="100" spans="1:10" ht="12.75" customHeight="1">
      <c r="A100" s="110"/>
      <c r="B100" s="101"/>
      <c r="C100" s="101"/>
      <c r="D100" s="101"/>
      <c r="E100" s="101"/>
      <c r="F100" s="101"/>
      <c r="G100" s="101"/>
      <c r="H100" s="101"/>
      <c r="I100" s="101"/>
      <c r="J100" s="101"/>
    </row>
    <row r="101" spans="1:10" ht="12.75" customHeight="1">
      <c r="A101" s="110" t="s">
        <v>87</v>
      </c>
      <c r="B101" s="83" t="s">
        <v>88</v>
      </c>
      <c r="C101" s="84"/>
      <c r="D101" s="84"/>
      <c r="E101" s="84"/>
      <c r="F101" s="84"/>
      <c r="G101" s="84"/>
      <c r="H101" s="84"/>
      <c r="I101" s="84"/>
      <c r="J101" s="84"/>
    </row>
    <row r="102" spans="1:10" ht="12.75" customHeight="1">
      <c r="A102" s="91"/>
      <c r="B102" s="193" t="s">
        <v>5</v>
      </c>
      <c r="C102" s="193"/>
      <c r="D102" s="193"/>
      <c r="E102" s="193"/>
      <c r="F102" s="193"/>
      <c r="G102" s="193"/>
      <c r="H102" s="193"/>
      <c r="I102" s="193"/>
      <c r="J102" s="193"/>
    </row>
    <row r="103" spans="1:10" ht="12.75" customHeight="1">
      <c r="A103" s="91"/>
      <c r="B103" s="193"/>
      <c r="C103" s="193"/>
      <c r="D103" s="193"/>
      <c r="E103" s="193"/>
      <c r="F103" s="193"/>
      <c r="G103" s="193"/>
      <c r="H103" s="193"/>
      <c r="I103" s="193"/>
      <c r="J103" s="193"/>
    </row>
    <row r="104" spans="1:10" ht="12.75" customHeight="1">
      <c r="A104" s="91"/>
      <c r="B104" s="86"/>
      <c r="C104" s="86"/>
      <c r="D104" s="86"/>
      <c r="E104" s="86"/>
      <c r="F104" s="86"/>
      <c r="G104" s="86"/>
      <c r="H104" s="86"/>
      <c r="I104" s="86"/>
      <c r="J104" s="86"/>
    </row>
    <row r="105" spans="1:10" s="145" customFormat="1" ht="12.75" customHeight="1">
      <c r="A105" s="110" t="s">
        <v>89</v>
      </c>
      <c r="B105" s="83" t="s">
        <v>90</v>
      </c>
      <c r="C105" s="84"/>
      <c r="D105" s="84"/>
      <c r="E105" s="84"/>
      <c r="F105" s="84"/>
      <c r="G105" s="84"/>
      <c r="H105" s="84"/>
      <c r="I105" s="84"/>
      <c r="J105" s="84"/>
    </row>
    <row r="106" spans="1:10" s="145" customFormat="1" ht="12.75" customHeight="1">
      <c r="A106" s="110"/>
      <c r="B106" s="84"/>
      <c r="C106" s="84"/>
      <c r="D106" s="84"/>
      <c r="E106" s="84"/>
      <c r="F106" s="84"/>
      <c r="G106" s="84"/>
      <c r="H106" s="111"/>
      <c r="I106" s="84"/>
      <c r="J106" s="111">
        <f>I86</f>
        <v>39355</v>
      </c>
    </row>
    <row r="107" spans="1:10" s="145" customFormat="1" ht="12.75" customHeight="1">
      <c r="A107" s="110"/>
      <c r="C107" s="84"/>
      <c r="D107" s="84"/>
      <c r="E107" s="84"/>
      <c r="F107" s="84"/>
      <c r="G107" s="84"/>
      <c r="H107" s="110"/>
      <c r="I107" s="84"/>
      <c r="J107" s="110" t="s">
        <v>192</v>
      </c>
    </row>
    <row r="108" spans="1:10" s="145" customFormat="1" ht="12.75" customHeight="1">
      <c r="A108" s="110"/>
      <c r="B108" s="84" t="s">
        <v>190</v>
      </c>
      <c r="C108" s="84"/>
      <c r="D108" s="84"/>
      <c r="E108" s="84"/>
      <c r="F108" s="84"/>
      <c r="G108" s="84"/>
      <c r="H108" s="110"/>
      <c r="I108" s="84"/>
      <c r="J108" s="110"/>
    </row>
    <row r="109" spans="1:10" s="3" customFormat="1" ht="12.75" customHeight="1" thickBot="1">
      <c r="A109" s="110"/>
      <c r="B109" s="144" t="s">
        <v>191</v>
      </c>
      <c r="C109" s="84"/>
      <c r="D109" s="84"/>
      <c r="E109" s="84"/>
      <c r="F109" s="84"/>
      <c r="G109" s="84"/>
      <c r="H109" s="67"/>
      <c r="I109" s="84"/>
      <c r="J109" s="118">
        <v>606</v>
      </c>
    </row>
    <row r="110" spans="1:10" ht="12.75" customHeight="1">
      <c r="A110" s="110"/>
      <c r="B110" s="84"/>
      <c r="C110" s="84"/>
      <c r="D110" s="84"/>
      <c r="E110" s="84"/>
      <c r="F110" s="84"/>
      <c r="G110" s="84"/>
      <c r="H110" s="84"/>
      <c r="I110" s="84"/>
      <c r="J110" s="84"/>
    </row>
  </sheetData>
  <mergeCells count="24">
    <mergeCell ref="B10:J12"/>
    <mergeCell ref="B14:J15"/>
    <mergeCell ref="B17:J20"/>
    <mergeCell ref="A1:J1"/>
    <mergeCell ref="A3:J3"/>
    <mergeCell ref="A5:J5"/>
    <mergeCell ref="A2:J2"/>
    <mergeCell ref="B102:J103"/>
    <mergeCell ref="B30:J31"/>
    <mergeCell ref="B59:J64"/>
    <mergeCell ref="B96:J96"/>
    <mergeCell ref="B52:J54"/>
    <mergeCell ref="B48:J50"/>
    <mergeCell ref="B68:J72"/>
    <mergeCell ref="F74:G74"/>
    <mergeCell ref="F85:G85"/>
    <mergeCell ref="I85:J85"/>
    <mergeCell ref="I74:J74"/>
    <mergeCell ref="F73:J73"/>
    <mergeCell ref="B34:J35"/>
    <mergeCell ref="B23:J24"/>
    <mergeCell ref="B44:J45"/>
    <mergeCell ref="B38:J40"/>
    <mergeCell ref="B41:J43"/>
  </mergeCells>
  <printOptions horizontalCentered="1"/>
  <pageMargins left="0.75" right="0.5" top="0.86" bottom="0.5" header="0.17" footer="0.28"/>
  <pageSetup horizontalDpi="300" verticalDpi="300" orientation="portrait" paperSize="9" scale="70" r:id="rId1"/>
  <rowBreaks count="1" manualBreakCount="1">
    <brk id="84" max="255" man="1"/>
  </rowBreaks>
</worksheet>
</file>

<file path=xl/worksheets/sheet7.xml><?xml version="1.0" encoding="utf-8"?>
<worksheet xmlns="http://schemas.openxmlformats.org/spreadsheetml/2006/main" xmlns:r="http://schemas.openxmlformats.org/officeDocument/2006/relationships">
  <dimension ref="A1:K115"/>
  <sheetViews>
    <sheetView view="pageBreakPreview" zoomScaleSheetLayoutView="100" workbookViewId="0" topLeftCell="A4">
      <selection activeCell="B30" sqref="B30"/>
    </sheetView>
  </sheetViews>
  <sheetFormatPr defaultColWidth="9.140625" defaultRowHeight="12.75"/>
  <cols>
    <col min="1" max="1" width="3.7109375" style="78" customWidth="1"/>
    <col min="2" max="2" width="3.7109375" style="3" customWidth="1"/>
    <col min="3" max="3" width="39.57421875" style="3" customWidth="1"/>
    <col min="4" max="4" width="1.28515625" style="3" customWidth="1"/>
    <col min="5" max="5" width="15.7109375" style="78" customWidth="1"/>
    <col min="6" max="6" width="15.7109375" style="3" customWidth="1"/>
    <col min="7" max="7" width="1.7109375" style="3" customWidth="1"/>
    <col min="8" max="8" width="15.7109375" style="3" customWidth="1"/>
    <col min="9" max="9" width="21.7109375" style="3" customWidth="1"/>
    <col min="10" max="10" width="1.7109375" style="3" customWidth="1"/>
    <col min="11" max="16384" width="9.140625" style="3" customWidth="1"/>
  </cols>
  <sheetData>
    <row r="1" spans="1:9" ht="15.75">
      <c r="A1" s="197" t="s">
        <v>163</v>
      </c>
      <c r="B1" s="197"/>
      <c r="C1" s="197"/>
      <c r="D1" s="197"/>
      <c r="E1" s="197"/>
      <c r="F1" s="197"/>
      <c r="G1" s="197"/>
      <c r="H1" s="197"/>
      <c r="I1" s="197"/>
    </row>
    <row r="2" spans="1:9" ht="12.75">
      <c r="A2" s="198" t="s">
        <v>162</v>
      </c>
      <c r="B2" s="198"/>
      <c r="C2" s="198"/>
      <c r="D2" s="198"/>
      <c r="E2" s="198"/>
      <c r="F2" s="198"/>
      <c r="G2" s="198"/>
      <c r="H2" s="198"/>
      <c r="I2" s="198"/>
    </row>
    <row r="3" spans="1:9" ht="12.75">
      <c r="A3" s="196" t="s">
        <v>32</v>
      </c>
      <c r="B3" s="196"/>
      <c r="C3" s="196"/>
      <c r="D3" s="196"/>
      <c r="E3" s="196"/>
      <c r="F3" s="196"/>
      <c r="G3" s="196"/>
      <c r="H3" s="196"/>
      <c r="I3" s="196"/>
    </row>
    <row r="4" spans="1:9" ht="12.75">
      <c r="A4" s="219"/>
      <c r="B4" s="219"/>
      <c r="C4" s="219"/>
      <c r="D4" s="219"/>
      <c r="E4" s="219"/>
      <c r="F4" s="219"/>
      <c r="G4" s="219"/>
      <c r="H4" s="219"/>
      <c r="I4" s="219"/>
    </row>
    <row r="5" spans="1:9" ht="12.75">
      <c r="A5" s="198" t="str">
        <f>'Notes A'!A5:J5</f>
        <v>QUARTERLY REPORT ON CONSOLIDATED RESULTS FOR THE QUARTER ENDED 30 SEPTEMBER 2007</v>
      </c>
      <c r="B5" s="198"/>
      <c r="C5" s="198"/>
      <c r="D5" s="198"/>
      <c r="E5" s="198"/>
      <c r="F5" s="198"/>
      <c r="G5" s="198"/>
      <c r="H5" s="198"/>
      <c r="I5" s="198"/>
    </row>
    <row r="6" spans="1:9" ht="12.75">
      <c r="A6" s="220"/>
      <c r="B6" s="220"/>
      <c r="C6" s="220"/>
      <c r="D6" s="220"/>
      <c r="E6" s="220"/>
      <c r="F6" s="220"/>
      <c r="G6" s="220"/>
      <c r="H6" s="220"/>
      <c r="I6" s="220"/>
    </row>
    <row r="7" spans="1:9" ht="12.75">
      <c r="A7" s="110" t="s">
        <v>91</v>
      </c>
      <c r="B7" s="221" t="s">
        <v>193</v>
      </c>
      <c r="C7" s="216"/>
      <c r="D7" s="216"/>
      <c r="E7" s="216"/>
      <c r="F7" s="216"/>
      <c r="G7" s="216"/>
      <c r="H7" s="216"/>
      <c r="I7" s="216"/>
    </row>
    <row r="8" spans="1:9" ht="12.75">
      <c r="A8" s="110"/>
      <c r="B8" s="216"/>
      <c r="C8" s="216"/>
      <c r="D8" s="216"/>
      <c r="E8" s="216"/>
      <c r="F8" s="216"/>
      <c r="G8" s="216"/>
      <c r="H8" s="216"/>
      <c r="I8" s="216"/>
    </row>
    <row r="9" spans="1:9" ht="12.75">
      <c r="A9" s="91"/>
      <c r="B9" s="84"/>
      <c r="C9" s="84"/>
      <c r="D9" s="84"/>
      <c r="E9" s="91"/>
      <c r="F9" s="84"/>
      <c r="G9" s="84"/>
      <c r="H9" s="84"/>
      <c r="I9" s="84"/>
    </row>
    <row r="10" spans="1:9" ht="12.75">
      <c r="A10" s="110" t="s">
        <v>92</v>
      </c>
      <c r="B10" s="83" t="s">
        <v>93</v>
      </c>
      <c r="C10" s="84"/>
      <c r="D10" s="84"/>
      <c r="E10" s="91"/>
      <c r="F10" s="84"/>
      <c r="G10" s="84"/>
      <c r="H10" s="84"/>
      <c r="I10" s="84"/>
    </row>
    <row r="11" spans="1:9" ht="12.75" customHeight="1">
      <c r="A11" s="110"/>
      <c r="B11" s="214" t="s">
        <v>281</v>
      </c>
      <c r="C11" s="214"/>
      <c r="D11" s="214"/>
      <c r="E11" s="214"/>
      <c r="F11" s="214"/>
      <c r="G11" s="214"/>
      <c r="H11" s="214"/>
      <c r="I11" s="214"/>
    </row>
    <row r="12" spans="1:9" ht="12.75">
      <c r="A12" s="110"/>
      <c r="B12" s="214"/>
      <c r="C12" s="214"/>
      <c r="D12" s="214"/>
      <c r="E12" s="214"/>
      <c r="F12" s="214"/>
      <c r="G12" s="214"/>
      <c r="H12" s="214"/>
      <c r="I12" s="214"/>
    </row>
    <row r="13" spans="1:9" ht="12.75">
      <c r="A13" s="110"/>
      <c r="B13" s="214"/>
      <c r="C13" s="214"/>
      <c r="D13" s="214"/>
      <c r="E13" s="214"/>
      <c r="F13" s="214"/>
      <c r="G13" s="214"/>
      <c r="H13" s="214"/>
      <c r="I13" s="214"/>
    </row>
    <row r="14" spans="1:9" ht="12.75">
      <c r="A14" s="110"/>
      <c r="B14" s="214"/>
      <c r="C14" s="214"/>
      <c r="D14" s="214"/>
      <c r="E14" s="214"/>
      <c r="F14" s="214"/>
      <c r="G14" s="214"/>
      <c r="H14" s="214"/>
      <c r="I14" s="214"/>
    </row>
    <row r="15" spans="1:9" ht="12.75" customHeight="1">
      <c r="A15" s="91"/>
      <c r="B15" s="214"/>
      <c r="C15" s="214"/>
      <c r="D15" s="214"/>
      <c r="E15" s="214"/>
      <c r="F15" s="214"/>
      <c r="G15" s="214"/>
      <c r="H15" s="214"/>
      <c r="I15" s="214"/>
    </row>
    <row r="16" spans="1:9" ht="12.75" customHeight="1">
      <c r="A16" s="91"/>
      <c r="B16" s="146"/>
      <c r="C16" s="146"/>
      <c r="D16" s="146"/>
      <c r="E16" s="146"/>
      <c r="F16" s="146"/>
      <c r="G16" s="146"/>
      <c r="H16" s="146"/>
      <c r="I16" s="146"/>
    </row>
    <row r="17" spans="1:9" ht="12.75">
      <c r="A17" s="110" t="s">
        <v>94</v>
      </c>
      <c r="B17" s="83" t="s">
        <v>127</v>
      </c>
      <c r="C17" s="84"/>
      <c r="D17" s="84"/>
      <c r="E17" s="91"/>
      <c r="F17" s="84"/>
      <c r="G17" s="84"/>
      <c r="H17" s="84"/>
      <c r="I17" s="84"/>
    </row>
    <row r="18" spans="1:9" ht="12.75" customHeight="1">
      <c r="A18" s="110"/>
      <c r="B18" s="214" t="s">
        <v>271</v>
      </c>
      <c r="C18" s="193"/>
      <c r="D18" s="193"/>
      <c r="E18" s="193"/>
      <c r="F18" s="193"/>
      <c r="G18" s="193"/>
      <c r="H18" s="193"/>
      <c r="I18" s="193"/>
    </row>
    <row r="19" spans="1:9" ht="12.75" customHeight="1">
      <c r="A19" s="110"/>
      <c r="B19" s="218"/>
      <c r="C19" s="218"/>
      <c r="D19" s="218"/>
      <c r="E19" s="218"/>
      <c r="F19" s="218"/>
      <c r="G19" s="218"/>
      <c r="H19" s="218"/>
      <c r="I19" s="218"/>
    </row>
    <row r="20" spans="1:9" ht="27.75" customHeight="1">
      <c r="A20" s="110"/>
      <c r="B20" s="218"/>
      <c r="C20" s="218"/>
      <c r="D20" s="218"/>
      <c r="E20" s="218"/>
      <c r="F20" s="218"/>
      <c r="G20" s="218"/>
      <c r="H20" s="218"/>
      <c r="I20" s="218"/>
    </row>
    <row r="21" spans="1:9" ht="12.75">
      <c r="A21" s="110"/>
      <c r="B21" s="224"/>
      <c r="C21" s="224"/>
      <c r="D21" s="224"/>
      <c r="E21" s="224"/>
      <c r="F21" s="224"/>
      <c r="G21" s="224"/>
      <c r="H21" s="224"/>
      <c r="I21" s="224"/>
    </row>
    <row r="22" spans="1:9" ht="12.75" customHeight="1">
      <c r="A22" s="110" t="s">
        <v>95</v>
      </c>
      <c r="B22" s="83" t="s">
        <v>172</v>
      </c>
      <c r="C22" s="84"/>
      <c r="D22" s="84"/>
      <c r="E22" s="91"/>
      <c r="F22" s="84"/>
      <c r="G22" s="84"/>
      <c r="H22" s="84"/>
      <c r="I22" s="84"/>
    </row>
    <row r="23" spans="1:9" ht="26.25" customHeight="1">
      <c r="A23" s="110"/>
      <c r="B23" s="214" t="s">
        <v>0</v>
      </c>
      <c r="C23" s="214"/>
      <c r="D23" s="214"/>
      <c r="E23" s="214"/>
      <c r="F23" s="214"/>
      <c r="G23" s="214"/>
      <c r="H23" s="214"/>
      <c r="I23" s="214"/>
    </row>
    <row r="24" spans="1:9" ht="12.75">
      <c r="A24" s="91"/>
      <c r="B24" s="93"/>
      <c r="C24" s="93"/>
      <c r="D24" s="93"/>
      <c r="E24" s="94"/>
      <c r="F24" s="93"/>
      <c r="G24" s="93"/>
      <c r="H24" s="93"/>
      <c r="I24" s="93"/>
    </row>
    <row r="25" spans="1:9" ht="12.75">
      <c r="A25" s="110" t="s">
        <v>96</v>
      </c>
      <c r="B25" s="83" t="s">
        <v>97</v>
      </c>
      <c r="C25" s="84"/>
      <c r="D25" s="84"/>
      <c r="E25" s="91"/>
      <c r="F25" s="84"/>
      <c r="G25" s="84"/>
      <c r="H25" s="84"/>
      <c r="I25" s="84"/>
    </row>
    <row r="26" spans="1:9" ht="12.75" customHeight="1">
      <c r="A26" s="91"/>
      <c r="B26" s="214" t="s">
        <v>282</v>
      </c>
      <c r="C26" s="214"/>
      <c r="D26" s="214"/>
      <c r="E26" s="214"/>
      <c r="F26" s="214"/>
      <c r="G26" s="214"/>
      <c r="H26" s="214"/>
      <c r="I26" s="214"/>
    </row>
    <row r="27" spans="1:9" ht="12.75">
      <c r="A27" s="91"/>
      <c r="B27" s="214"/>
      <c r="C27" s="214"/>
      <c r="D27" s="214"/>
      <c r="E27" s="214"/>
      <c r="F27" s="214"/>
      <c r="G27" s="214"/>
      <c r="H27" s="214"/>
      <c r="I27" s="214"/>
    </row>
    <row r="28" spans="1:9" ht="12.75">
      <c r="A28" s="91"/>
      <c r="B28" s="214"/>
      <c r="C28" s="214"/>
      <c r="D28" s="214"/>
      <c r="E28" s="214"/>
      <c r="F28" s="214"/>
      <c r="G28" s="214"/>
      <c r="H28" s="214"/>
      <c r="I28" s="214"/>
    </row>
    <row r="29" spans="1:9" ht="27.75" customHeight="1">
      <c r="A29" s="91"/>
      <c r="B29" s="214"/>
      <c r="C29" s="214"/>
      <c r="D29" s="214"/>
      <c r="E29" s="214"/>
      <c r="F29" s="214"/>
      <c r="G29" s="214"/>
      <c r="H29" s="214"/>
      <c r="I29" s="214"/>
    </row>
    <row r="30" spans="1:9" ht="12.75">
      <c r="A30" s="91"/>
      <c r="B30" s="123"/>
      <c r="C30" s="123"/>
      <c r="D30" s="123"/>
      <c r="E30" s="123"/>
      <c r="F30" s="123"/>
      <c r="G30" s="123"/>
      <c r="H30" s="123"/>
      <c r="I30" s="123"/>
    </row>
    <row r="31" spans="1:9" ht="12.75">
      <c r="A31" s="110" t="s">
        <v>98</v>
      </c>
      <c r="B31" s="83" t="s">
        <v>45</v>
      </c>
      <c r="C31" s="84"/>
      <c r="D31" s="84"/>
      <c r="E31" s="91"/>
      <c r="F31" s="84"/>
      <c r="G31" s="84"/>
      <c r="H31" s="84"/>
      <c r="I31" s="84"/>
    </row>
    <row r="32" spans="1:9" ht="12.75">
      <c r="A32" s="110"/>
      <c r="B32" s="83"/>
      <c r="C32" s="84"/>
      <c r="D32" s="84"/>
      <c r="E32" s="206" t="s">
        <v>125</v>
      </c>
      <c r="F32" s="206"/>
      <c r="G32" s="14"/>
      <c r="H32" s="206" t="s">
        <v>123</v>
      </c>
      <c r="I32" s="206"/>
    </row>
    <row r="33" spans="1:9" ht="12.75">
      <c r="A33" s="110"/>
      <c r="B33" s="83"/>
      <c r="C33" s="84"/>
      <c r="D33" s="84"/>
      <c r="E33" s="6" t="s">
        <v>173</v>
      </c>
      <c r="F33" s="6" t="s">
        <v>176</v>
      </c>
      <c r="G33" s="16"/>
      <c r="H33" s="6" t="s">
        <v>173</v>
      </c>
      <c r="I33" s="6" t="s">
        <v>176</v>
      </c>
    </row>
    <row r="34" spans="1:9" ht="12.75">
      <c r="A34" s="110"/>
      <c r="B34" s="83"/>
      <c r="C34" s="84"/>
      <c r="D34" s="84"/>
      <c r="E34" s="6" t="s">
        <v>174</v>
      </c>
      <c r="F34" s="6" t="s">
        <v>177</v>
      </c>
      <c r="G34" s="16"/>
      <c r="H34" s="6" t="s">
        <v>174</v>
      </c>
      <c r="I34" s="6" t="s">
        <v>177</v>
      </c>
    </row>
    <row r="35" spans="1:9" ht="12.75">
      <c r="A35" s="110"/>
      <c r="B35" s="83"/>
      <c r="C35" s="84"/>
      <c r="D35" s="84"/>
      <c r="E35" s="6" t="s">
        <v>175</v>
      </c>
      <c r="F35" s="6" t="s">
        <v>175</v>
      </c>
      <c r="G35" s="16"/>
      <c r="H35" s="6" t="s">
        <v>178</v>
      </c>
      <c r="I35" s="6" t="s">
        <v>179</v>
      </c>
    </row>
    <row r="36" spans="1:9" ht="12.75">
      <c r="A36" s="110"/>
      <c r="B36" s="83"/>
      <c r="C36" s="84"/>
      <c r="D36" s="84"/>
      <c r="E36" s="17">
        <f>'Consolidated IS'!D14</f>
        <v>39355</v>
      </c>
      <c r="F36" s="17">
        <f>'Consolidated IS'!E14</f>
        <v>38990</v>
      </c>
      <c r="G36" s="18"/>
      <c r="H36" s="17">
        <f>'Consolidated IS'!G14</f>
        <v>39355</v>
      </c>
      <c r="I36" s="17">
        <f>'Consolidated IS'!H14</f>
        <v>38990</v>
      </c>
    </row>
    <row r="37" spans="1:9" ht="12.75">
      <c r="A37" s="110"/>
      <c r="B37" s="83"/>
      <c r="C37" s="84"/>
      <c r="D37" s="84"/>
      <c r="E37" s="6" t="s">
        <v>42</v>
      </c>
      <c r="F37" s="6" t="s">
        <v>42</v>
      </c>
      <c r="G37" s="16"/>
      <c r="H37" s="6" t="s">
        <v>42</v>
      </c>
      <c r="I37" s="6" t="s">
        <v>42</v>
      </c>
    </row>
    <row r="38" spans="1:9" ht="12.75">
      <c r="A38" s="110"/>
      <c r="B38" s="84" t="s">
        <v>180</v>
      </c>
      <c r="C38" s="84"/>
      <c r="D38" s="84"/>
      <c r="E38" s="100"/>
      <c r="F38" s="102"/>
      <c r="G38" s="102"/>
      <c r="H38" s="102"/>
      <c r="I38" s="102"/>
    </row>
    <row r="39" spans="1:9" ht="13.5" thickBot="1">
      <c r="A39" s="110"/>
      <c r="B39" s="84"/>
      <c r="C39" s="84" t="s">
        <v>23</v>
      </c>
      <c r="D39" s="84"/>
      <c r="E39" s="117">
        <f>-'Consolidated IS'!D31</f>
        <v>-4379</v>
      </c>
      <c r="F39" s="117">
        <f>-'Consolidated IS'!E31</f>
        <v>274353</v>
      </c>
      <c r="G39" s="102"/>
      <c r="H39" s="117">
        <f>-'Consolidated IS'!G31</f>
        <v>193424</v>
      </c>
      <c r="I39" s="117">
        <f>-'Consolidated IS'!H31</f>
        <v>630345</v>
      </c>
    </row>
    <row r="40" spans="1:9" ht="12.75">
      <c r="A40" s="110"/>
      <c r="B40" s="83"/>
      <c r="C40" s="84"/>
      <c r="D40" s="84"/>
      <c r="E40" s="91"/>
      <c r="F40" s="84"/>
      <c r="G40" s="84"/>
      <c r="H40" s="84"/>
      <c r="I40" s="84"/>
    </row>
    <row r="41" spans="1:9" ht="12.75" customHeight="1">
      <c r="A41" s="91"/>
      <c r="B41" s="214" t="s">
        <v>280</v>
      </c>
      <c r="C41" s="214"/>
      <c r="D41" s="214"/>
      <c r="E41" s="214"/>
      <c r="F41" s="214"/>
      <c r="G41" s="214"/>
      <c r="H41" s="214"/>
      <c r="I41" s="214"/>
    </row>
    <row r="42" spans="1:9" ht="12.75" customHeight="1">
      <c r="A42" s="91"/>
      <c r="B42" s="214"/>
      <c r="C42" s="214"/>
      <c r="D42" s="214"/>
      <c r="E42" s="214"/>
      <c r="F42" s="214"/>
      <c r="G42" s="214"/>
      <c r="H42" s="214"/>
      <c r="I42" s="214"/>
    </row>
    <row r="43" spans="1:9" ht="12.75" customHeight="1">
      <c r="A43" s="91"/>
      <c r="B43" s="214"/>
      <c r="C43" s="214"/>
      <c r="D43" s="214"/>
      <c r="E43" s="214"/>
      <c r="F43" s="214"/>
      <c r="G43" s="214"/>
      <c r="H43" s="214"/>
      <c r="I43" s="214"/>
    </row>
    <row r="44" spans="1:9" ht="12.75" customHeight="1">
      <c r="A44" s="91"/>
      <c r="B44" s="214"/>
      <c r="C44" s="214"/>
      <c r="D44" s="214"/>
      <c r="E44" s="214"/>
      <c r="F44" s="214"/>
      <c r="G44" s="214"/>
      <c r="H44" s="214"/>
      <c r="I44" s="214"/>
    </row>
    <row r="45" spans="1:9" ht="12.75" customHeight="1">
      <c r="A45" s="91"/>
      <c r="B45" s="214"/>
      <c r="C45" s="214"/>
      <c r="D45" s="214"/>
      <c r="E45" s="214"/>
      <c r="F45" s="214"/>
      <c r="G45" s="214"/>
      <c r="H45" s="214"/>
      <c r="I45" s="214"/>
    </row>
    <row r="46" spans="1:9" ht="12.75">
      <c r="A46" s="91"/>
      <c r="B46" s="146"/>
      <c r="C46" s="146"/>
      <c r="D46" s="146"/>
      <c r="E46" s="146"/>
      <c r="F46" s="146"/>
      <c r="G46" s="146"/>
      <c r="H46" s="146"/>
      <c r="I46" s="146"/>
    </row>
    <row r="47" spans="1:9" ht="12.75">
      <c r="A47" s="110" t="s">
        <v>99</v>
      </c>
      <c r="B47" s="83" t="s">
        <v>17</v>
      </c>
      <c r="C47" s="84"/>
      <c r="D47" s="84"/>
      <c r="E47" s="91"/>
      <c r="F47" s="84"/>
      <c r="G47" s="84"/>
      <c r="H47" s="84"/>
      <c r="I47" s="84"/>
    </row>
    <row r="48" spans="1:9" ht="12.75">
      <c r="A48" s="91"/>
      <c r="B48" s="101" t="s">
        <v>182</v>
      </c>
      <c r="C48" s="109"/>
      <c r="D48" s="109"/>
      <c r="E48" s="109"/>
      <c r="F48" s="109"/>
      <c r="G48" s="109"/>
      <c r="H48" s="109"/>
      <c r="I48" s="109"/>
    </row>
    <row r="49" spans="1:9" ht="12.75">
      <c r="A49" s="91"/>
      <c r="B49" s="109"/>
      <c r="C49" s="109"/>
      <c r="D49" s="109"/>
      <c r="E49" s="109"/>
      <c r="F49" s="109"/>
      <c r="G49" s="109"/>
      <c r="H49" s="109"/>
      <c r="I49" s="109"/>
    </row>
    <row r="50" spans="1:9" ht="12.75">
      <c r="A50" s="110" t="s">
        <v>100</v>
      </c>
      <c r="B50" s="83" t="s">
        <v>18</v>
      </c>
      <c r="C50" s="84"/>
      <c r="D50" s="84"/>
      <c r="E50" s="91"/>
      <c r="F50" s="84"/>
      <c r="G50" s="84"/>
      <c r="H50" s="84"/>
      <c r="I50" s="84"/>
    </row>
    <row r="51" spans="1:9" ht="12.75">
      <c r="A51" s="91"/>
      <c r="B51" s="225" t="s">
        <v>183</v>
      </c>
      <c r="C51" s="225"/>
      <c r="D51" s="225"/>
      <c r="E51" s="225"/>
      <c r="F51" s="225"/>
      <c r="G51" s="225"/>
      <c r="H51" s="225"/>
      <c r="I51" s="225"/>
    </row>
    <row r="52" spans="1:9" ht="12.75">
      <c r="A52" s="91"/>
      <c r="B52" s="96"/>
      <c r="C52" s="96"/>
      <c r="D52" s="96"/>
      <c r="E52" s="96"/>
      <c r="F52" s="96"/>
      <c r="G52" s="96"/>
      <c r="H52" s="96"/>
      <c r="I52" s="96"/>
    </row>
    <row r="53" spans="1:9" ht="12.75">
      <c r="A53" s="110" t="s">
        <v>101</v>
      </c>
      <c r="B53" s="83" t="s">
        <v>19</v>
      </c>
      <c r="C53" s="96"/>
      <c r="D53" s="96"/>
      <c r="E53" s="96"/>
      <c r="F53" s="96"/>
      <c r="G53" s="96"/>
      <c r="H53" s="96"/>
      <c r="I53" s="96"/>
    </row>
    <row r="54" spans="1:9" ht="67.5" customHeight="1">
      <c r="A54" s="91"/>
      <c r="B54" s="214" t="s">
        <v>275</v>
      </c>
      <c r="C54" s="223"/>
      <c r="D54" s="223"/>
      <c r="E54" s="223"/>
      <c r="F54" s="223"/>
      <c r="G54" s="223"/>
      <c r="H54" s="223"/>
      <c r="I54" s="223"/>
    </row>
    <row r="55" spans="1:9" ht="114.75" customHeight="1">
      <c r="A55" s="91"/>
      <c r="B55" s="222" t="s">
        <v>277</v>
      </c>
      <c r="C55" s="222"/>
      <c r="D55" s="222"/>
      <c r="E55" s="222"/>
      <c r="F55" s="222"/>
      <c r="G55" s="222"/>
      <c r="H55" s="222"/>
      <c r="I55" s="222"/>
    </row>
    <row r="56" spans="1:9" ht="12.75">
      <c r="A56" s="91"/>
      <c r="B56" s="187"/>
      <c r="C56" s="187"/>
      <c r="D56" s="187"/>
      <c r="E56" s="187"/>
      <c r="F56" s="187"/>
      <c r="G56" s="187"/>
      <c r="H56" s="187"/>
      <c r="I56" s="187"/>
    </row>
    <row r="57" spans="1:9" ht="150.75" customHeight="1">
      <c r="A57" s="91"/>
      <c r="B57" s="223" t="s">
        <v>279</v>
      </c>
      <c r="C57" s="223"/>
      <c r="D57" s="223"/>
      <c r="E57" s="223"/>
      <c r="F57" s="223"/>
      <c r="G57" s="223"/>
      <c r="H57" s="223"/>
      <c r="I57" s="223"/>
    </row>
    <row r="58" spans="1:9" ht="38.25" customHeight="1">
      <c r="A58" s="91"/>
      <c r="B58" s="223" t="s">
        <v>278</v>
      </c>
      <c r="C58" s="223"/>
      <c r="D58" s="223"/>
      <c r="E58" s="223"/>
      <c r="F58" s="223"/>
      <c r="G58" s="223"/>
      <c r="H58" s="223"/>
      <c r="I58" s="223"/>
    </row>
    <row r="59" spans="1:9" ht="12.75">
      <c r="A59" s="91"/>
      <c r="B59" s="188"/>
      <c r="C59" s="188"/>
      <c r="D59" s="188"/>
      <c r="E59" s="188"/>
      <c r="F59" s="188"/>
      <c r="G59" s="188"/>
      <c r="H59" s="188"/>
      <c r="I59" s="188"/>
    </row>
    <row r="60" spans="1:10" ht="26.25" customHeight="1">
      <c r="A60" s="91"/>
      <c r="B60" s="223" t="s">
        <v>1</v>
      </c>
      <c r="C60" s="223"/>
      <c r="D60" s="223"/>
      <c r="E60" s="223"/>
      <c r="F60" s="223"/>
      <c r="G60" s="223"/>
      <c r="H60" s="223"/>
      <c r="I60" s="223"/>
      <c r="J60" s="152"/>
    </row>
    <row r="61" spans="1:10" ht="14.25" customHeight="1">
      <c r="A61" s="91"/>
      <c r="B61" s="227"/>
      <c r="C61" s="227"/>
      <c r="D61" s="227"/>
      <c r="E61" s="227"/>
      <c r="F61" s="227"/>
      <c r="G61" s="227"/>
      <c r="H61" s="227"/>
      <c r="I61" s="227"/>
      <c r="J61" s="227"/>
    </row>
    <row r="62" spans="1:9" ht="12.75">
      <c r="A62" s="110" t="s">
        <v>105</v>
      </c>
      <c r="B62" s="83" t="s">
        <v>102</v>
      </c>
      <c r="C62" s="84"/>
      <c r="D62" s="84"/>
      <c r="E62" s="91"/>
      <c r="F62" s="84"/>
      <c r="G62" s="84"/>
      <c r="H62" s="84"/>
      <c r="I62" s="84"/>
    </row>
    <row r="63" spans="1:9" ht="12.75">
      <c r="A63" s="110"/>
      <c r="B63" s="84"/>
      <c r="C63" s="84"/>
      <c r="D63" s="84"/>
      <c r="E63" s="91"/>
      <c r="F63" s="84"/>
      <c r="G63" s="84"/>
      <c r="H63" s="111" t="str">
        <f>'Balance Sheet'!C11</f>
        <v>As at</v>
      </c>
      <c r="I63" s="84"/>
    </row>
    <row r="64" spans="1:9" ht="12.75">
      <c r="A64" s="110"/>
      <c r="B64" s="83"/>
      <c r="C64" s="84"/>
      <c r="D64" s="84"/>
      <c r="E64" s="91"/>
      <c r="F64" s="84"/>
      <c r="G64" s="84"/>
      <c r="H64" s="111">
        <f>'Balance Sheet'!C12</f>
        <v>39355</v>
      </c>
      <c r="I64" s="84"/>
    </row>
    <row r="65" spans="1:9" ht="12.75" customHeight="1">
      <c r="A65" s="91"/>
      <c r="B65" s="84"/>
      <c r="C65" s="84"/>
      <c r="D65" s="84"/>
      <c r="E65" s="91"/>
      <c r="F65" s="84"/>
      <c r="H65" s="110" t="s">
        <v>42</v>
      </c>
      <c r="I65" s="84"/>
    </row>
    <row r="66" spans="1:9" ht="12.75" customHeight="1">
      <c r="A66" s="91"/>
      <c r="B66" s="91" t="s">
        <v>103</v>
      </c>
      <c r="C66" s="112" t="s">
        <v>128</v>
      </c>
      <c r="D66" s="84"/>
      <c r="E66" s="91"/>
      <c r="F66" s="84"/>
      <c r="H66" s="84"/>
      <c r="I66" s="84"/>
    </row>
    <row r="67" spans="1:9" ht="12.75" customHeight="1">
      <c r="A67" s="91"/>
      <c r="B67" s="91"/>
      <c r="C67" s="84" t="s">
        <v>20</v>
      </c>
      <c r="D67" s="84"/>
      <c r="E67" s="91"/>
      <c r="F67" s="84"/>
      <c r="H67" s="113">
        <f>H69-H68</f>
        <v>3585171</v>
      </c>
      <c r="I67" s="84"/>
    </row>
    <row r="68" spans="1:9" ht="12.75" customHeight="1">
      <c r="A68" s="91"/>
      <c r="B68" s="91"/>
      <c r="C68" s="84" t="s">
        <v>21</v>
      </c>
      <c r="D68" s="84"/>
      <c r="E68" s="91"/>
      <c r="F68" s="84"/>
      <c r="H68" s="67">
        <f>438440+'Balance Sheet'!C32</f>
        <v>2295477</v>
      </c>
      <c r="I68" s="84"/>
    </row>
    <row r="69" spans="1:9" ht="12.75" customHeight="1" thickBot="1">
      <c r="A69" s="91"/>
      <c r="B69" s="91"/>
      <c r="C69" s="84"/>
      <c r="D69" s="84"/>
      <c r="E69" s="91"/>
      <c r="F69" s="84"/>
      <c r="H69" s="116">
        <f>'Balance Sheet'!C31+'Balance Sheet'!C32+'Balance Sheet'!C33</f>
        <v>5880648</v>
      </c>
      <c r="I69" s="84"/>
    </row>
    <row r="70" spans="1:9" ht="12.75" customHeight="1">
      <c r="A70" s="91"/>
      <c r="B70" s="91" t="s">
        <v>104</v>
      </c>
      <c r="C70" s="112" t="s">
        <v>171</v>
      </c>
      <c r="D70" s="84"/>
      <c r="E70" s="91"/>
      <c r="F70" s="84"/>
      <c r="H70" s="67"/>
      <c r="I70" s="84"/>
    </row>
    <row r="71" spans="1:9" ht="12.75" customHeight="1">
      <c r="A71" s="91"/>
      <c r="B71" s="84"/>
      <c r="C71" s="84" t="s">
        <v>20</v>
      </c>
      <c r="D71" s="84"/>
      <c r="E71" s="91"/>
      <c r="F71" s="84"/>
      <c r="H71" s="67">
        <f>H73-H72</f>
        <v>5562229</v>
      </c>
      <c r="I71" s="84"/>
    </row>
    <row r="72" spans="1:9" ht="12.75" customHeight="1">
      <c r="A72" s="91"/>
      <c r="B72" s="84"/>
      <c r="C72" s="84" t="s">
        <v>21</v>
      </c>
      <c r="D72" s="84"/>
      <c r="E72" s="91"/>
      <c r="F72" s="84"/>
      <c r="H72" s="171">
        <v>294263</v>
      </c>
      <c r="I72" s="84"/>
    </row>
    <row r="73" spans="1:9" ht="12.75" customHeight="1" thickBot="1">
      <c r="A73" s="91"/>
      <c r="B73" s="84"/>
      <c r="C73" s="84"/>
      <c r="D73" s="84"/>
      <c r="E73" s="91"/>
      <c r="F73" s="84"/>
      <c r="H73" s="116">
        <f>'Balance Sheet'!C48+'Balance Sheet'!C49</f>
        <v>5856492</v>
      </c>
      <c r="I73" s="84"/>
    </row>
    <row r="74" spans="1:9" ht="12.75" customHeight="1">
      <c r="A74" s="91"/>
      <c r="B74" s="84"/>
      <c r="C74" s="84" t="s">
        <v>184</v>
      </c>
      <c r="D74" s="84"/>
      <c r="E74" s="91"/>
      <c r="F74" s="84"/>
      <c r="G74" s="97"/>
      <c r="H74" s="84"/>
      <c r="I74" s="84"/>
    </row>
    <row r="75" spans="1:9" ht="12.75" customHeight="1">
      <c r="A75" s="91"/>
      <c r="B75" s="84"/>
      <c r="C75" s="84"/>
      <c r="D75" s="84"/>
      <c r="E75" s="91"/>
      <c r="F75" s="110" t="s">
        <v>185</v>
      </c>
      <c r="G75" s="121"/>
      <c r="H75" s="110" t="s">
        <v>42</v>
      </c>
      <c r="I75" s="84"/>
    </row>
    <row r="76" spans="1:9" ht="12.75" customHeight="1">
      <c r="A76" s="91"/>
      <c r="B76" s="84"/>
      <c r="C76" s="84"/>
      <c r="D76" s="84"/>
      <c r="E76" s="91"/>
      <c r="F76" s="83"/>
      <c r="G76" s="121"/>
      <c r="H76" s="122" t="s">
        <v>187</v>
      </c>
      <c r="I76" s="84"/>
    </row>
    <row r="77" spans="1:9" ht="12.75" customHeight="1">
      <c r="A77" s="91"/>
      <c r="B77" s="84"/>
      <c r="C77" s="84"/>
      <c r="D77" s="84"/>
      <c r="E77" s="91"/>
      <c r="F77" s="84"/>
      <c r="G77" s="97"/>
      <c r="H77" s="120"/>
      <c r="I77" s="84"/>
    </row>
    <row r="78" spans="1:9" ht="12.75" customHeight="1" thickBot="1">
      <c r="A78" s="91"/>
      <c r="B78" s="84"/>
      <c r="C78" s="84" t="s">
        <v>186</v>
      </c>
      <c r="D78" s="84"/>
      <c r="E78" s="91"/>
      <c r="F78" s="118">
        <v>3442291</v>
      </c>
      <c r="G78" s="67"/>
      <c r="H78" s="118">
        <v>343276</v>
      </c>
      <c r="I78" s="84"/>
    </row>
    <row r="79" spans="1:9" ht="12.75" customHeight="1">
      <c r="A79" s="91"/>
      <c r="B79" s="84"/>
      <c r="D79" s="84"/>
      <c r="E79" s="91"/>
      <c r="F79" s="84"/>
      <c r="G79" s="84"/>
      <c r="H79" s="84"/>
      <c r="I79" s="84"/>
    </row>
    <row r="80" spans="1:9" ht="12.75" customHeight="1">
      <c r="A80" s="110" t="s">
        <v>107</v>
      </c>
      <c r="B80" s="83" t="s">
        <v>106</v>
      </c>
      <c r="C80" s="84"/>
      <c r="D80" s="84"/>
      <c r="E80" s="91"/>
      <c r="F80" s="84"/>
      <c r="G80" s="84"/>
      <c r="H80" s="84"/>
      <c r="I80" s="84"/>
    </row>
    <row r="81" spans="1:9" ht="12.75" customHeight="1">
      <c r="A81" s="91"/>
      <c r="B81" s="226" t="s">
        <v>2</v>
      </c>
      <c r="C81" s="226"/>
      <c r="D81" s="226"/>
      <c r="E81" s="226"/>
      <c r="F81" s="226"/>
      <c r="G81" s="226"/>
      <c r="H81" s="226"/>
      <c r="I81" s="226"/>
    </row>
    <row r="82" spans="1:9" ht="12.75" customHeight="1">
      <c r="A82" s="91"/>
      <c r="B82" s="216"/>
      <c r="C82" s="216"/>
      <c r="D82" s="216"/>
      <c r="E82" s="216"/>
      <c r="F82" s="216"/>
      <c r="G82" s="216"/>
      <c r="H82" s="216"/>
      <c r="I82" s="216"/>
    </row>
    <row r="83" spans="1:9" ht="12.75" customHeight="1">
      <c r="A83" s="91"/>
      <c r="B83" s="84"/>
      <c r="C83" s="84"/>
      <c r="D83" s="84"/>
      <c r="E83" s="91"/>
      <c r="F83" s="84"/>
      <c r="G83" s="84"/>
      <c r="H83" s="84"/>
      <c r="I83" s="84"/>
    </row>
    <row r="84" ht="12.75" customHeight="1"/>
    <row r="85" ht="0.75" customHeight="1"/>
    <row r="86" spans="1:9" ht="12.75" customHeight="1">
      <c r="A86" s="110" t="s">
        <v>109</v>
      </c>
      <c r="B86" s="83" t="s">
        <v>108</v>
      </c>
      <c r="C86" s="84"/>
      <c r="D86" s="84"/>
      <c r="E86" s="91"/>
      <c r="F86" s="84"/>
      <c r="G86" s="84"/>
      <c r="H86" s="84"/>
      <c r="I86" s="84"/>
    </row>
    <row r="87" spans="1:9" ht="12.75" customHeight="1">
      <c r="A87" s="91"/>
      <c r="B87" s="226" t="s">
        <v>3</v>
      </c>
      <c r="C87" s="226"/>
      <c r="D87" s="226"/>
      <c r="E87" s="226"/>
      <c r="F87" s="226"/>
      <c r="G87" s="226"/>
      <c r="H87" s="226"/>
      <c r="I87" s="226"/>
    </row>
    <row r="88" spans="1:9" ht="12.75" customHeight="1">
      <c r="A88" s="91"/>
      <c r="B88" s="218"/>
      <c r="C88" s="218"/>
      <c r="D88" s="218"/>
      <c r="E88" s="218"/>
      <c r="F88" s="218"/>
      <c r="G88" s="218"/>
      <c r="H88" s="218"/>
      <c r="I88" s="218"/>
    </row>
    <row r="89" spans="1:9" ht="12.75" customHeight="1">
      <c r="A89" s="91"/>
      <c r="B89" s="92"/>
      <c r="C89" s="92"/>
      <c r="D89" s="92"/>
      <c r="E89" s="92"/>
      <c r="F89" s="92"/>
      <c r="G89" s="92"/>
      <c r="H89" s="92"/>
      <c r="I89" s="92"/>
    </row>
    <row r="90" spans="1:9" ht="12.75" customHeight="1">
      <c r="A90" s="110" t="s">
        <v>111</v>
      </c>
      <c r="B90" s="83" t="s">
        <v>110</v>
      </c>
      <c r="C90" s="84"/>
      <c r="D90" s="84"/>
      <c r="E90" s="91"/>
      <c r="F90" s="84"/>
      <c r="G90" s="84"/>
      <c r="H90" s="84"/>
      <c r="I90" s="84"/>
    </row>
    <row r="91" spans="1:11" ht="12.75" customHeight="1">
      <c r="A91" s="110"/>
      <c r="B91" s="214" t="s">
        <v>225</v>
      </c>
      <c r="C91" s="214"/>
      <c r="D91" s="214"/>
      <c r="E91" s="214"/>
      <c r="F91" s="214"/>
      <c r="G91" s="214"/>
      <c r="H91" s="214"/>
      <c r="I91" s="214"/>
      <c r="J91" s="214"/>
      <c r="K91" s="8"/>
    </row>
    <row r="92" spans="1:11" ht="12.75" customHeight="1">
      <c r="A92" s="91"/>
      <c r="B92" s="214"/>
      <c r="C92" s="214"/>
      <c r="D92" s="214"/>
      <c r="E92" s="214"/>
      <c r="F92" s="214"/>
      <c r="G92" s="214"/>
      <c r="H92" s="214"/>
      <c r="I92" s="214"/>
      <c r="J92" s="214"/>
      <c r="K92" s="8"/>
    </row>
    <row r="93" spans="1:11" ht="12.75" customHeight="1">
      <c r="A93" s="91"/>
      <c r="B93" s="214"/>
      <c r="C93" s="214"/>
      <c r="D93" s="214"/>
      <c r="E93" s="214"/>
      <c r="F93" s="214"/>
      <c r="G93" s="214"/>
      <c r="H93" s="214"/>
      <c r="I93" s="214"/>
      <c r="J93" s="214"/>
      <c r="K93" s="8"/>
    </row>
    <row r="94" spans="1:11" ht="12.75" customHeight="1">
      <c r="A94" s="91"/>
      <c r="B94" s="146"/>
      <c r="C94" s="146"/>
      <c r="D94" s="146"/>
      <c r="E94" s="146"/>
      <c r="F94" s="146"/>
      <c r="G94" s="146"/>
      <c r="H94" s="146"/>
      <c r="I94" s="146"/>
      <c r="J94" s="146"/>
      <c r="K94" s="8"/>
    </row>
    <row r="95" spans="1:11" ht="12.75" customHeight="1">
      <c r="A95" s="91"/>
      <c r="B95" s="214" t="s">
        <v>242</v>
      </c>
      <c r="C95" s="214"/>
      <c r="D95" s="214"/>
      <c r="E95" s="214"/>
      <c r="F95" s="214"/>
      <c r="G95" s="214"/>
      <c r="H95" s="214"/>
      <c r="I95" s="214"/>
      <c r="J95" s="214"/>
      <c r="K95" s="8"/>
    </row>
    <row r="96" spans="1:11" ht="12.75" customHeight="1">
      <c r="A96" s="91"/>
      <c r="B96" s="214"/>
      <c r="C96" s="214"/>
      <c r="D96" s="214"/>
      <c r="E96" s="214"/>
      <c r="F96" s="214"/>
      <c r="G96" s="214"/>
      <c r="H96" s="214"/>
      <c r="I96" s="214"/>
      <c r="J96" s="214"/>
      <c r="K96" s="8"/>
    </row>
    <row r="97" spans="1:11" ht="12.75" customHeight="1">
      <c r="A97" s="91"/>
      <c r="B97" s="214"/>
      <c r="C97" s="214"/>
      <c r="D97" s="214"/>
      <c r="E97" s="214"/>
      <c r="F97" s="214"/>
      <c r="G97" s="214"/>
      <c r="H97" s="214"/>
      <c r="I97" s="214"/>
      <c r="J97" s="214"/>
      <c r="K97" s="8"/>
    </row>
    <row r="98" spans="1:9" ht="12.75" customHeight="1">
      <c r="A98" s="110"/>
      <c r="C98" s="84"/>
      <c r="D98" s="84"/>
      <c r="E98" s="91"/>
      <c r="F98" s="84"/>
      <c r="G98" s="84"/>
      <c r="H98" s="84"/>
      <c r="I98" s="84"/>
    </row>
    <row r="99" spans="1:9" ht="12.75" customHeight="1">
      <c r="A99" s="110" t="s">
        <v>113</v>
      </c>
      <c r="B99" s="83" t="s">
        <v>112</v>
      </c>
      <c r="C99" s="84"/>
      <c r="D99" s="84"/>
      <c r="E99" s="91"/>
      <c r="F99" s="84"/>
      <c r="G99" s="84"/>
      <c r="H99" s="84"/>
      <c r="I99" s="84"/>
    </row>
    <row r="100" spans="1:9" ht="12.75" customHeight="1">
      <c r="A100" s="110"/>
      <c r="B100" s="91"/>
      <c r="C100" s="84"/>
      <c r="D100" s="84"/>
      <c r="E100" s="206" t="s">
        <v>125</v>
      </c>
      <c r="F100" s="206"/>
      <c r="G100" s="14"/>
      <c r="H100" s="206" t="s">
        <v>123</v>
      </c>
      <c r="I100" s="206"/>
    </row>
    <row r="101" spans="1:9" ht="12.75" customHeight="1">
      <c r="A101" s="110"/>
      <c r="B101" s="84"/>
      <c r="C101" s="98"/>
      <c r="D101" s="98"/>
      <c r="E101" s="6" t="s">
        <v>173</v>
      </c>
      <c r="F101" s="6" t="s">
        <v>176</v>
      </c>
      <c r="G101" s="16"/>
      <c r="H101" s="6" t="s">
        <v>173</v>
      </c>
      <c r="I101" s="6" t="s">
        <v>176</v>
      </c>
    </row>
    <row r="102" spans="1:9" ht="12.75" customHeight="1">
      <c r="A102" s="110"/>
      <c r="B102" s="84"/>
      <c r="C102" s="95"/>
      <c r="D102" s="95"/>
      <c r="E102" s="6" t="s">
        <v>174</v>
      </c>
      <c r="F102" s="6" t="s">
        <v>177</v>
      </c>
      <c r="G102" s="16"/>
      <c r="H102" s="6" t="s">
        <v>174</v>
      </c>
      <c r="I102" s="6" t="s">
        <v>177</v>
      </c>
    </row>
    <row r="103" spans="1:9" ht="12.75" customHeight="1">
      <c r="A103" s="110"/>
      <c r="B103" s="91"/>
      <c r="C103" s="84"/>
      <c r="D103" s="84"/>
      <c r="E103" s="6" t="s">
        <v>175</v>
      </c>
      <c r="F103" s="6" t="s">
        <v>175</v>
      </c>
      <c r="G103" s="16"/>
      <c r="H103" s="6" t="s">
        <v>178</v>
      </c>
      <c r="I103" s="6" t="s">
        <v>179</v>
      </c>
    </row>
    <row r="104" spans="1:9" ht="12.75" customHeight="1">
      <c r="A104" s="110"/>
      <c r="B104" s="84"/>
      <c r="C104" s="98"/>
      <c r="D104" s="98"/>
      <c r="E104" s="17">
        <f>E36</f>
        <v>39355</v>
      </c>
      <c r="F104" s="17">
        <f>F36</f>
        <v>38990</v>
      </c>
      <c r="G104" s="18"/>
      <c r="H104" s="17">
        <f>H36</f>
        <v>39355</v>
      </c>
      <c r="I104" s="17">
        <f>I36</f>
        <v>38990</v>
      </c>
    </row>
    <row r="105" spans="1:9" ht="12.75" customHeight="1">
      <c r="A105" s="110"/>
      <c r="B105" s="84"/>
      <c r="C105" s="95"/>
      <c r="D105" s="95"/>
      <c r="E105" s="99"/>
      <c r="F105" s="99"/>
      <c r="H105" s="95"/>
      <c r="I105" s="95"/>
    </row>
    <row r="106" spans="1:9" ht="12.75" customHeight="1">
      <c r="A106" s="110"/>
      <c r="B106" s="84" t="s">
        <v>199</v>
      </c>
      <c r="C106" s="98"/>
      <c r="D106" s="95"/>
      <c r="E106" s="114">
        <f>'Consolidated IS'!D33</f>
        <v>2265924</v>
      </c>
      <c r="F106" s="114">
        <f>'Consolidated IS'!E33</f>
        <v>1895373</v>
      </c>
      <c r="G106" s="102"/>
      <c r="H106" s="114">
        <f>'Consolidated IS'!G33</f>
        <v>5796128</v>
      </c>
      <c r="I106" s="114">
        <f>'Consolidated IS'!H33</f>
        <v>5289196</v>
      </c>
    </row>
    <row r="107" spans="1:9" ht="12.75" customHeight="1">
      <c r="A107" s="110"/>
      <c r="B107" s="84"/>
      <c r="C107" s="95"/>
      <c r="D107" s="95"/>
      <c r="E107" s="99"/>
      <c r="F107" s="99"/>
      <c r="H107" s="95"/>
      <c r="I107" s="95"/>
    </row>
    <row r="108" spans="1:9" ht="12.75" customHeight="1">
      <c r="A108" s="110"/>
      <c r="B108" s="101" t="s">
        <v>22</v>
      </c>
      <c r="C108" s="84"/>
      <c r="D108" s="84"/>
      <c r="E108" s="100">
        <f>Summary!C39</f>
        <v>210040225</v>
      </c>
      <c r="F108" s="100">
        <f>Summary!D39</f>
        <v>191666667</v>
      </c>
      <c r="H108" s="100">
        <f>Summary!F39</f>
        <v>201894203</v>
      </c>
      <c r="I108" s="100">
        <f>Summary!G39</f>
        <v>191666667</v>
      </c>
    </row>
    <row r="109" spans="1:9" ht="12.75" customHeight="1">
      <c r="A109" s="110"/>
      <c r="B109" s="84"/>
      <c r="C109" s="84"/>
      <c r="D109" s="84"/>
      <c r="E109" s="100"/>
      <c r="F109" s="91"/>
      <c r="H109" s="100"/>
      <c r="I109" s="84"/>
    </row>
    <row r="110" spans="1:9" ht="12.75" customHeight="1">
      <c r="A110" s="110"/>
      <c r="B110" s="28" t="s">
        <v>165</v>
      </c>
      <c r="C110" s="28"/>
      <c r="D110" s="28"/>
      <c r="E110" s="28"/>
      <c r="F110" s="91"/>
      <c r="H110" s="84"/>
      <c r="I110" s="84"/>
    </row>
    <row r="111" spans="1:9" ht="12.75">
      <c r="A111" s="110"/>
      <c r="C111" s="46" t="s">
        <v>139</v>
      </c>
      <c r="D111" s="31"/>
      <c r="E111" s="31">
        <f>Summary!C41</f>
        <v>1.08</v>
      </c>
      <c r="F111" s="31">
        <f>Summary!D41</f>
        <v>0.99</v>
      </c>
      <c r="H111" s="31">
        <f>Summary!F41</f>
        <v>2.87</v>
      </c>
      <c r="I111" s="31">
        <f>Summary!G41</f>
        <v>2.76</v>
      </c>
    </row>
    <row r="112" spans="1:9" ht="13.5" thickBot="1">
      <c r="A112" s="110"/>
      <c r="C112" s="46" t="s">
        <v>164</v>
      </c>
      <c r="D112" s="79"/>
      <c r="E112" s="119" t="s">
        <v>44</v>
      </c>
      <c r="F112" s="119" t="s">
        <v>44</v>
      </c>
      <c r="H112" s="119" t="s">
        <v>44</v>
      </c>
      <c r="I112" s="119" t="s">
        <v>44</v>
      </c>
    </row>
    <row r="113" spans="1:9" ht="12.75">
      <c r="A113" s="110"/>
      <c r="B113" s="104"/>
      <c r="C113" s="84"/>
      <c r="D113" s="84"/>
      <c r="E113" s="106"/>
      <c r="F113" s="105"/>
      <c r="H113" s="103"/>
      <c r="I113" s="107"/>
    </row>
    <row r="114" spans="1:9" ht="12.75">
      <c r="A114" s="110" t="s">
        <v>24</v>
      </c>
      <c r="B114" s="83" t="s">
        <v>25</v>
      </c>
      <c r="C114" s="84"/>
      <c r="D114" s="84"/>
      <c r="E114" s="108"/>
      <c r="F114" s="84"/>
      <c r="G114" s="84"/>
      <c r="H114" s="84"/>
      <c r="I114" s="84"/>
    </row>
    <row r="115" ht="12.75">
      <c r="B115" s="3" t="s">
        <v>4</v>
      </c>
    </row>
  </sheetData>
  <mergeCells count="28">
    <mergeCell ref="E100:F100"/>
    <mergeCell ref="H100:I100"/>
    <mergeCell ref="B54:I54"/>
    <mergeCell ref="B87:I88"/>
    <mergeCell ref="B81:I82"/>
    <mergeCell ref="B61:J61"/>
    <mergeCell ref="B58:I58"/>
    <mergeCell ref="B95:J97"/>
    <mergeCell ref="B91:J93"/>
    <mergeCell ref="A6:I6"/>
    <mergeCell ref="B7:I8"/>
    <mergeCell ref="B55:I55"/>
    <mergeCell ref="B60:I60"/>
    <mergeCell ref="B57:I57"/>
    <mergeCell ref="B21:I21"/>
    <mergeCell ref="B51:I51"/>
    <mergeCell ref="E32:F32"/>
    <mergeCell ref="B11:I15"/>
    <mergeCell ref="B23:I23"/>
    <mergeCell ref="A1:I1"/>
    <mergeCell ref="A3:I3"/>
    <mergeCell ref="A4:I4"/>
    <mergeCell ref="A5:I5"/>
    <mergeCell ref="A2:I2"/>
    <mergeCell ref="B18:I20"/>
    <mergeCell ref="H32:I32"/>
    <mergeCell ref="B41:I45"/>
    <mergeCell ref="B26:I29"/>
  </mergeCells>
  <printOptions horizontalCentered="1"/>
  <pageMargins left="0.75" right="0.5" top="1" bottom="0.5" header="0.25" footer="0.17"/>
  <pageSetup horizontalDpi="300" verticalDpi="300" orientation="portrait" paperSize="9" scale="70" r:id="rId1"/>
  <rowBreaks count="2" manualBreakCount="2">
    <brk id="52"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user</cp:lastModifiedBy>
  <cp:lastPrinted>2007-11-14T23:39:58Z</cp:lastPrinted>
  <dcterms:created xsi:type="dcterms:W3CDTF">2005-02-17T14:42:07Z</dcterms:created>
  <dcterms:modified xsi:type="dcterms:W3CDTF">2007-11-22T03:42:43Z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1246061447</vt:i4>
  </property>
  <property fmtid="{D5CDD505-2E9C-101B-9397-08002B2CF9AE}" pid="3" name="_EmailSubject">
    <vt:lpwstr>MQ Technology Berhad - Short/Long term borrowings</vt:lpwstr>
  </property>
  <property fmtid="{D5CDD505-2E9C-101B-9397-08002B2CF9AE}" pid="4" name="_AuthorEmail">
    <vt:lpwstr>eddyc@pc.jaring.my</vt:lpwstr>
  </property>
  <property fmtid="{D5CDD505-2E9C-101B-9397-08002B2CF9AE}" pid="5" name="_AuthorEmailDisplayName">
    <vt:lpwstr>Eddy Chan Wai Hun</vt:lpwstr>
  </property>
  <property fmtid="{D5CDD505-2E9C-101B-9397-08002B2CF9AE}" pid="6" name="_ReviewingToolsShownOnce">
    <vt:lpwstr/>
  </property>
</Properties>
</file>